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1475" windowHeight="5580" activeTab="1"/>
  </bookViews>
  <sheets>
    <sheet name="Budget" sheetId="1" r:id="rId1"/>
    <sheet name="Assumptions" sheetId="2" r:id="rId2"/>
  </sheets>
  <definedNames>
    <definedName name="__123Graph_A" hidden="1">'Budget'!$D$18:$D$18</definedName>
    <definedName name="__123Graph_B" hidden="1">'Budget'!$B$2:$B$116</definedName>
    <definedName name="__123Graph_C" hidden="1">'Budget'!$C$2:$C$116</definedName>
    <definedName name="__123Graph_D" hidden="1">'Budget'!$A$1:$A$1</definedName>
    <definedName name="__123Graph_X" hidden="1">'Budget'!$B$18:$B$18</definedName>
    <definedName name="ESIBUDGT">'Budget'!$A$274:$Q$453</definedName>
    <definedName name="_xlnm.Print_Area" localSheetId="1">'Assumptions'!$A$6:$D$229</definedName>
    <definedName name="_xlnm.Print_Area" localSheetId="0">'Budget'!$A$6:$P$271</definedName>
    <definedName name="Print_Area_MI" localSheetId="0">'Budget'!$A$1:$C$271</definedName>
    <definedName name="print_assumpt">'Assumptions'!$A$6:$D$229</definedName>
    <definedName name="_xlnm.Print_Titles" localSheetId="1">'Assumptions'!$1:$5</definedName>
    <definedName name="_xlnm.Print_Titles" localSheetId="0">'Budget'!$1:$5</definedName>
    <definedName name="Print_Titles_MI" localSheetId="0">'Budget'!$1:$5</definedName>
  </definedNames>
  <calcPr fullCalcOnLoad="1"/>
</workbook>
</file>

<file path=xl/sharedStrings.xml><?xml version="1.0" encoding="utf-8"?>
<sst xmlns="http://schemas.openxmlformats.org/spreadsheetml/2006/main" count="754" uniqueCount="380">
  <si>
    <t>*</t>
  </si>
  <si>
    <t>REVENUE:</t>
  </si>
  <si>
    <t>RENTAL REVENUE:</t>
  </si>
  <si>
    <t>GROSS RENTS:</t>
  </si>
  <si>
    <t>GROSS POTENTIAL RENT</t>
  </si>
  <si>
    <t>CORPORATE INCOME</t>
  </si>
  <si>
    <t>Rent - Commercial</t>
  </si>
  <si>
    <t>-</t>
  </si>
  <si>
    <t>TOTAL RENTS</t>
  </si>
  <si>
    <t>(LESS: RENTAL LOSSES)</t>
  </si>
  <si>
    <t xml:space="preserve"> (use minus signs)</t>
  </si>
  <si>
    <t xml:space="preserve">VACANCY LOSS/RESIDENTIAL </t>
  </si>
  <si>
    <t>DISCOUNTS CONCESSIONS</t>
  </si>
  <si>
    <t>MODEL APARTMENTS</t>
  </si>
  <si>
    <t>BAD DEBT EXPENSE</t>
  </si>
  <si>
    <t>TOTAL RENTAL LOSSES:</t>
  </si>
  <si>
    <t>NET RENTAL REVENUES:</t>
  </si>
  <si>
    <t>=</t>
  </si>
  <si>
    <t>OTHER REVENUE:</t>
  </si>
  <si>
    <t>LAUNDRY INCOME</t>
  </si>
  <si>
    <t>VENDING REVENUES</t>
  </si>
  <si>
    <t>PET FEES</t>
  </si>
  <si>
    <t>POOL FEES</t>
  </si>
  <si>
    <t>TELEPHONE FEES</t>
  </si>
  <si>
    <t>CLEANING FEES</t>
  </si>
  <si>
    <t>MISC FEES FROM RENTALS</t>
  </si>
  <si>
    <t>DAMAGES/PET DAMAGE</t>
  </si>
  <si>
    <t>NSF INCOME</t>
  </si>
  <si>
    <t>INSUFFICIENT NOTICE</t>
  </si>
  <si>
    <t>GARAGE/STORAGE</t>
  </si>
  <si>
    <t>LEGAL FEES</t>
  </si>
  <si>
    <t>TERM FEES</t>
  </si>
  <si>
    <t>CLUB HOUSE INCOME</t>
  </si>
  <si>
    <t>TRANSFER ON SITE</t>
  </si>
  <si>
    <t>LATE FEES</t>
  </si>
  <si>
    <t>BAD DEBT RECOVERY</t>
  </si>
  <si>
    <t>FORFEITED DEPOSITS</t>
  </si>
  <si>
    <t>APPLICATION FEES</t>
  </si>
  <si>
    <t>CABLE TV FEES</t>
  </si>
  <si>
    <t>UTILITY INCOME</t>
  </si>
  <si>
    <t>INTEREST INCOME</t>
  </si>
  <si>
    <t>TOTAL OTHER</t>
  </si>
  <si>
    <t>TOTAL REVENUES:</t>
  </si>
  <si>
    <t>EMPLOYEE EXPENSE:</t>
  </si>
  <si>
    <t>RENTAL SALARIES</t>
  </si>
  <si>
    <t>OFFICE SALARIES</t>
  </si>
  <si>
    <t>MANAGER SALARIES</t>
  </si>
  <si>
    <t>MAINTENANCE SALARIES</t>
  </si>
  <si>
    <t>SUPER SALARIES</t>
  </si>
  <si>
    <t>LIFEGUARD SALARIES</t>
  </si>
  <si>
    <t>LANDSCAPING SALARIES</t>
  </si>
  <si>
    <t>JANITORIAL SALARIES</t>
  </si>
  <si>
    <t>ENGINEER SALARIES</t>
  </si>
  <si>
    <t>EMPLOYEE BONUSES</t>
  </si>
  <si>
    <t>PAYROLL TAXES</t>
  </si>
  <si>
    <t>UNEMPLOYMENT TAXES</t>
  </si>
  <si>
    <t>HEALTH INSURANCE</t>
  </si>
  <si>
    <t>EMP APT ADMIN</t>
  </si>
  <si>
    <t>EMP APT MAINTENANCE</t>
  </si>
  <si>
    <t xml:space="preserve"> </t>
  </si>
  <si>
    <t>TOTAL SALARY EXP:</t>
  </si>
  <si>
    <t>ADMINISTRATIVE EXPENSES:</t>
  </si>
  <si>
    <t>OFFICE RENT</t>
  </si>
  <si>
    <t>OFFICE EXPENSES</t>
  </si>
  <si>
    <t>TELEPHONE</t>
  </si>
  <si>
    <t>LEGAL EXPENSES</t>
  </si>
  <si>
    <t>PROFESSIONAL FEES</t>
  </si>
  <si>
    <t>INTERNAL AUDIT</t>
  </si>
  <si>
    <t>COMPUTER EXPENSE</t>
  </si>
  <si>
    <t>MANAGEMENT FEES</t>
  </si>
  <si>
    <t>ADMINISTRATIVE FEES</t>
  </si>
  <si>
    <t>LEGAL EVICTION</t>
  </si>
  <si>
    <t>APPRAISAL FEES</t>
  </si>
  <si>
    <t>TOTAL ADMIN EXP:</t>
  </si>
  <si>
    <t>MARKETING EXPENSES:</t>
  </si>
  <si>
    <t>ADVERTISMENT \PROMO</t>
  </si>
  <si>
    <t>RESIDENT REFFERAL FEES</t>
  </si>
  <si>
    <t>CREDIT CHECKS</t>
  </si>
  <si>
    <t>TENANT ACTIVITIES</t>
  </si>
  <si>
    <t>FURNITURE RENTALS/PROPERTY</t>
  </si>
  <si>
    <t>MISC MARKETING EXP</t>
  </si>
  <si>
    <t>TOTAL MARKETING EXP:</t>
  </si>
  <si>
    <t>UTILITY EXPENSE:</t>
  </si>
  <si>
    <t>FUEL (TRANSPORTER)</t>
  </si>
  <si>
    <t>ELECTRICITY</t>
  </si>
  <si>
    <t>TOTAL UTILITY EXP:</t>
  </si>
  <si>
    <t>SERVICE EXPENSE:</t>
  </si>
  <si>
    <t>LANDSCAPE SUPPLIES</t>
  </si>
  <si>
    <t>JANITORIAL SERVICES</t>
  </si>
  <si>
    <t>ELEVATOR CONTRACT</t>
  </si>
  <si>
    <t>PEST CONTROL SERVICES</t>
  </si>
  <si>
    <t>RUBBISH REMOVAL</t>
  </si>
  <si>
    <t>SNOW REMOVAL</t>
  </si>
  <si>
    <t>SECURITY SERVICES</t>
  </si>
  <si>
    <t>COURTESY OFFICER SERVICES</t>
  </si>
  <si>
    <t>HVAC CONTRACT</t>
  </si>
  <si>
    <t>UNIFORM SERVICES</t>
  </si>
  <si>
    <t>TENNIS COURT SERVICES</t>
  </si>
  <si>
    <t>LANDSCAPE CONTRACT</t>
  </si>
  <si>
    <t>POOL CONTRACTS</t>
  </si>
  <si>
    <t>MISC SER/CONTRACT EXP:</t>
  </si>
  <si>
    <t>TOTAL SERVICES EXP:</t>
  </si>
  <si>
    <t>UNIT TURN OVER EXPENSE:</t>
  </si>
  <si>
    <t>CARPET CLEANERS</t>
  </si>
  <si>
    <t>CARPET CLEANING SUPPLIES</t>
  </si>
  <si>
    <t>CLEANING CONTRACTORS</t>
  </si>
  <si>
    <t>CLEANING SUPPLIES</t>
  </si>
  <si>
    <t>TOTAL UNIT TURN OVER EXP:</t>
  </si>
  <si>
    <t>REPAIRS AND MAINTENANCE EXPENSES:</t>
  </si>
  <si>
    <t>R &amp; M PLUMBING</t>
  </si>
  <si>
    <t>R &amp; M FLOORING</t>
  </si>
  <si>
    <t>R &amp; M HVAC</t>
  </si>
  <si>
    <t>R &amp; M ELEVATOR</t>
  </si>
  <si>
    <t>R &amp; M ROOFS</t>
  </si>
  <si>
    <t>R &amp; M PARKING LOT</t>
  </si>
  <si>
    <t>R &amp; M INTERCOMS</t>
  </si>
  <si>
    <t>R &amp; M GENERAL</t>
  </si>
  <si>
    <t>HALLWAY/STAIRWAYS</t>
  </si>
  <si>
    <t>CARPENTRY SERVICES</t>
  </si>
  <si>
    <t>WALL REPAIR</t>
  </si>
  <si>
    <t>APPLIANCE REPAIR</t>
  </si>
  <si>
    <t>EQUIPMENT REPAIRS</t>
  </si>
  <si>
    <t>EQUIPMENT RENTALS</t>
  </si>
  <si>
    <t>VEHICLE EXP</t>
  </si>
  <si>
    <t>LIGHT BULB &amp; FIXTURES</t>
  </si>
  <si>
    <t>KEYS LOCKS, &amp; HARDWARE</t>
  </si>
  <si>
    <t>DOORS</t>
  </si>
  <si>
    <t>FIRE PROTECTION</t>
  </si>
  <si>
    <t>POOL SUPPLIES/SERVICES</t>
  </si>
  <si>
    <t>TOTAL R&amp;M EXPENSE:</t>
  </si>
  <si>
    <t>TAXES AND INSURANCE:</t>
  </si>
  <si>
    <t>REAL ESTATE TAXES</t>
  </si>
  <si>
    <t>LOCAL STATE TAXES</t>
  </si>
  <si>
    <t>PROPERTY/LIABILITY</t>
  </si>
  <si>
    <t>MORTGAGE INSURANCE</t>
  </si>
  <si>
    <t>AUTO INSURANCE</t>
  </si>
  <si>
    <t>TOTAL OPERATING EXPENSE:</t>
  </si>
  <si>
    <t>NET OPERATING INCOME:</t>
  </si>
  <si>
    <t>DEBT SERVICE EXPENSE:</t>
  </si>
  <si>
    <t>FIRST MTG PAYABLE (PRINCIPAL)</t>
  </si>
  <si>
    <t>FIRST MORTGAGE INTEREST</t>
  </si>
  <si>
    <t>SECOND MORTAGE INTEREST</t>
  </si>
  <si>
    <t>OTHER MORTGAGE INTEREST</t>
  </si>
  <si>
    <t>INTEREST-BANK NOTE</t>
  </si>
  <si>
    <t>LEGAL FEES-FINANCING</t>
  </si>
  <si>
    <t>TENANT INTEREST</t>
  </si>
  <si>
    <t>MISC DEBT SERVICE EXP</t>
  </si>
  <si>
    <t>RESERVE FOR REPLACEMENT</t>
  </si>
  <si>
    <t>RESERVE FOR REPL (WITHDRAWAL)</t>
  </si>
  <si>
    <t>TOTAL DEBT SERVICE EXP:</t>
  </si>
  <si>
    <t>BUILDING IMPROVEMENTS</t>
  </si>
  <si>
    <t>INTERIOR BUILDING IMP</t>
  </si>
  <si>
    <t>EXTERIOR BUILDING IMP</t>
  </si>
  <si>
    <t>CONCRETE REPAIRS</t>
  </si>
  <si>
    <t>COMMON AREA REPAIRS</t>
  </si>
  <si>
    <t>SIGNS</t>
  </si>
  <si>
    <t>PARKING LOT IMP</t>
  </si>
  <si>
    <t>LANDSCAPE IMP</t>
  </si>
  <si>
    <t>FENCES</t>
  </si>
  <si>
    <t>ROOF IMPROVEMENTS</t>
  </si>
  <si>
    <t>PAINTING BUILDINGS</t>
  </si>
  <si>
    <t>WOOD REPLACEMENT</t>
  </si>
  <si>
    <t>POOL IMPROVEMENTS</t>
  </si>
  <si>
    <t>INTERIOR UNIT UPGRADE</t>
  </si>
  <si>
    <t>EQUIPMENT PURCHASES</t>
  </si>
  <si>
    <t>LIGHTING IMPROVEMENT</t>
  </si>
  <si>
    <t>UNIT WATER HEATER</t>
  </si>
  <si>
    <t>UNIT HVAC</t>
  </si>
  <si>
    <t>UNIT COUNTERTOPS</t>
  </si>
  <si>
    <t>UNIT VINYL</t>
  </si>
  <si>
    <t>TOTAL REPLACEMENT EXP:</t>
  </si>
  <si>
    <t>CASH FLOW FROM OPERATIONS:</t>
  </si>
  <si>
    <t>DEPRECIATION EXPENSE/AMORTIZATION EXPENSE</t>
  </si>
  <si>
    <t>DEPREC-BUILDING</t>
  </si>
  <si>
    <t>DEPREC-BUILDING IMP</t>
  </si>
  <si>
    <t>DEPREC-LAND IMPR</t>
  </si>
  <si>
    <t>DEPREC-FURN/FIX/EQUIP</t>
  </si>
  <si>
    <t>AMORT-ORGANIZE FEES</t>
  </si>
  <si>
    <t>AMORT-LOAN ORIGINATION</t>
  </si>
  <si>
    <t>AMORT-REFINANCE</t>
  </si>
  <si>
    <t>AMORT-OTHER</t>
  </si>
  <si>
    <t>TOTAL DEPR/AMORT EXP:</t>
  </si>
  <si>
    <t>NET INCOME / (LOSS)</t>
  </si>
  <si>
    <t>FURNITURE RENTAL FEES</t>
  </si>
  <si>
    <t>MONTH TO MONTH/SHORT-TERM</t>
  </si>
  <si>
    <t>PREMIUM INCOME</t>
  </si>
  <si>
    <t>FUEL, OIL/ GAS HEAT</t>
  </si>
  <si>
    <t>FIRE PROTECTION SERVICES</t>
  </si>
  <si>
    <t>FEES, LICENSES, INT/PENALTIES</t>
  </si>
  <si>
    <t>OFFICE/MODEL UPGRADE</t>
  </si>
  <si>
    <t>INTEREST INCOME / R for R</t>
  </si>
  <si>
    <t>May</t>
  </si>
  <si>
    <t>TOTAL</t>
  </si>
  <si>
    <t>OUTSIDE RENTAL COMMISSIONS</t>
  </si>
  <si>
    <t>R &amp; M ELECTRICAL</t>
  </si>
  <si>
    <t>HALLWAY CARPET IMP.</t>
  </si>
  <si>
    <t>HALLWAY WALLS IMP.</t>
  </si>
  <si>
    <t>LOCKS &amp; HARDWARE</t>
  </si>
  <si>
    <t>AMENITIES IMP.</t>
  </si>
  <si>
    <t>UNIT BLINDS REP.</t>
  </si>
  <si>
    <t>MISC EMPLOYEE EXP.</t>
  </si>
  <si>
    <t>ACCOUNTING / BOOKKEEPING</t>
  </si>
  <si>
    <t>CABLE TV EXPENSES</t>
  </si>
  <si>
    <t>PAINTING CONTRACTORS</t>
  </si>
  <si>
    <t>PAINTING SUPPLIES</t>
  </si>
  <si>
    <t>MISC UNIT TURN OVER EXP.</t>
  </si>
  <si>
    <t>TOTAL TAXES AND INSURANCE:</t>
  </si>
  <si>
    <t>UNIT FLOORING REPLACEMENT</t>
  </si>
  <si>
    <t>UNIT CABINETS REPLACEMENT</t>
  </si>
  <si>
    <t>UNIT APPLIANCE REPLACEMENT</t>
  </si>
  <si>
    <t>HEATING UNIT REPLACEMENT</t>
  </si>
  <si>
    <t>WINDOW / GLASS REPLACEMENT</t>
  </si>
  <si>
    <t>NON-REFUNDABLE ADMIN. FEES</t>
  </si>
  <si>
    <t>EMP. RECRUITMENT FEES</t>
  </si>
  <si>
    <t>EMP. PRE-HIRE EXPENSE</t>
  </si>
  <si>
    <t>401K EMPLOYER CONTRIBUTION</t>
  </si>
  <si>
    <t>WORKERS COMPENSATION</t>
  </si>
  <si>
    <t>TRAVEL EXPENSES</t>
  </si>
  <si>
    <t>POSTAGE / DELIVERY</t>
  </si>
  <si>
    <t>AUDIT / ACCOUNTING</t>
  </si>
  <si>
    <t>SUBSCRIPTIONS / SEMINARS</t>
  </si>
  <si>
    <t>MISC. ADMIN EXPENSE</t>
  </si>
  <si>
    <t>FURNITURE RENTALS / CORP</t>
  </si>
  <si>
    <t>ELECTRICITY / VACANT</t>
  </si>
  <si>
    <t>650702</t>
  </si>
  <si>
    <t>Sept</t>
  </si>
  <si>
    <t>Oct</t>
  </si>
  <si>
    <t>Nov</t>
  </si>
  <si>
    <t>Dec</t>
  </si>
  <si>
    <t>Jan</t>
  </si>
  <si>
    <t>Feb</t>
  </si>
  <si>
    <t>TOTALS</t>
  </si>
  <si>
    <t>RENT/PROFESSIONAL/COMMERCIAL</t>
  </si>
  <si>
    <t xml:space="preserve">     LESS: RENTAL LOSSES</t>
  </si>
  <si>
    <t>DAMAGE/PET DAMAGE</t>
  </si>
  <si>
    <t>PAYROLL &amp; RELATED:</t>
  </si>
  <si>
    <t>ACCOUNTING/BOOKKEEPING</t>
  </si>
  <si>
    <t>WORKERS COMP</t>
  </si>
  <si>
    <t>401K BENEFITS</t>
  </si>
  <si>
    <t>EMPLOYEE RECRUITMENT FEES</t>
  </si>
  <si>
    <t>PRE-EMPLOYMENT EXPENSES</t>
  </si>
  <si>
    <t>MISC EMPLOYEE EXPENSES</t>
  </si>
  <si>
    <t>TOTAL PAYROLL &amp; RELATED:</t>
  </si>
  <si>
    <t>POSTAGE/DELIVERY</t>
  </si>
  <si>
    <t>TRAVEL</t>
  </si>
  <si>
    <t>AUDIT/ACCOUNTING</t>
  </si>
  <si>
    <t>DUES &amp; SUBSCRIPTIONS</t>
  </si>
  <si>
    <t>MISC ADMIN EXPENSE</t>
  </si>
  <si>
    <t>ADVERTISING/PROMOTIONS</t>
  </si>
  <si>
    <t>RENTAL COMMISSIONS</t>
  </si>
  <si>
    <t>REFERRAL FEES</t>
  </si>
  <si>
    <t>FURNITURE RENTALS</t>
  </si>
  <si>
    <t>FURNITURE RENTALS/ CORP</t>
  </si>
  <si>
    <t>FUEL OIL GAS HEAT</t>
  </si>
  <si>
    <t>FUEL OIL GAS HEAT / TRANSPORTER</t>
  </si>
  <si>
    <t>WATER</t>
  </si>
  <si>
    <t>SEWER</t>
  </si>
  <si>
    <t>ELECTRICITY/VACANT</t>
  </si>
  <si>
    <t>COURTESY OFFICER</t>
  </si>
  <si>
    <t>CARPET CLEANING</t>
  </si>
  <si>
    <t>CLEANING SERVICES CONTRACTORS</t>
  </si>
  <si>
    <t>MISC UNIT TURN OVER EXP:</t>
  </si>
  <si>
    <t>REPAIRS AND MAINT. EXPENSES:</t>
  </si>
  <si>
    <t>WALL REPAIRS</t>
  </si>
  <si>
    <t>FEES/LICENSES/REGISTRATIONS</t>
  </si>
  <si>
    <t>TOTAL TAXES AND INSUR:</t>
  </si>
  <si>
    <t>DEBT SERVICE</t>
  </si>
  <si>
    <t>INTERIOR BUILDING IMPROVEMENTS</t>
  </si>
  <si>
    <t>EXTERIOR BUILDING IMPROVEMENTS</t>
  </si>
  <si>
    <t>AMENITIES REPLACEMENT</t>
  </si>
  <si>
    <t>PARKING LOT IMPROVEMENTS</t>
  </si>
  <si>
    <t>LANDSCAPE IMPROVEMENTS</t>
  </si>
  <si>
    <t>ROOF/GUTTER REPAIR</t>
  </si>
  <si>
    <t>HALLWAY CARPET IMPROVEMENTS</t>
  </si>
  <si>
    <t>HALLWAY WALLS IMPROVEMENTS</t>
  </si>
  <si>
    <t>OFFICE /LOBBY IMPROVEMENTS</t>
  </si>
  <si>
    <t>INTERIOR UNIT UPGRADES</t>
  </si>
  <si>
    <t>LOCKS</t>
  </si>
  <si>
    <t>EQUIPMENT PURCHASED</t>
  </si>
  <si>
    <t>HEATING UNITS</t>
  </si>
  <si>
    <t>UNIT BLINDS REPLACEMENT</t>
  </si>
  <si>
    <t>UNIT COUNTERTOP(S)</t>
  </si>
  <si>
    <t>UNIT CABINET(S) REPLACEMENT</t>
  </si>
  <si>
    <t>Budget Assumptions</t>
  </si>
  <si>
    <t>Assumptions</t>
  </si>
  <si>
    <t>CABLE/TV EXPENSE</t>
  </si>
  <si>
    <t>MONTH-TO-MONTH/SHORT TERM</t>
  </si>
  <si>
    <t xml:space="preserve">ELECTRICITY </t>
  </si>
  <si>
    <t>June</t>
  </si>
  <si>
    <t>April</t>
  </si>
  <si>
    <t>March</t>
  </si>
  <si>
    <t>July</t>
  </si>
  <si>
    <t>August</t>
  </si>
  <si>
    <t>Description and Explanation of Budget Line Items</t>
  </si>
  <si>
    <t xml:space="preserve">BASED ON MANAGEMENT AGREEMENT @ </t>
  </si>
  <si>
    <t>Miscellaneous fees and excise taxes</t>
  </si>
  <si>
    <t>based on potential recovery of bad debt</t>
  </si>
  <si>
    <t>based on application fees at $50 per application</t>
  </si>
  <si>
    <t xml:space="preserve">based on historical data of Info at approx 500 per month,ans serv @ 72.31,pagers @ 32.38, </t>
  </si>
  <si>
    <t>fed express mailings to MO once a week, stamps</t>
  </si>
  <si>
    <t>mileage for Bobby, corporate meetings etc</t>
  </si>
  <si>
    <t>based on attorneys fees of $300, including court filings, sheriff service etc</t>
  </si>
  <si>
    <t>fair housing coach, IREM/RHA seminars or classes</t>
  </si>
  <si>
    <t>refreshments for office, candies, pastries, cups etc</t>
  </si>
  <si>
    <t>pro jo ad average between $1900-2300 for a line ad, per month,apartment guide at $645 monthly, rentnet internet advertising at $170 monthly,yelloow pages at $39.79 monthly</t>
  </si>
  <si>
    <t>half a months rent to realtors</t>
  </si>
  <si>
    <t xml:space="preserve">resident referrals based on $100-200 per referral </t>
  </si>
  <si>
    <t>based on set amount of $64.80 per month</t>
  </si>
  <si>
    <t>expenses for holiday gatherings,pizza parties, cookouts etc</t>
  </si>
  <si>
    <t>expense of average of $700 per month for rental of 2 TH's @ $350 per unit</t>
  </si>
  <si>
    <t>based on historical data and contract price 5% increase anticipated in July of 2005</t>
  </si>
  <si>
    <t>based on historical data plus a 5% increase</t>
  </si>
  <si>
    <t>based on historical data of exterior lighting, common areas, office plus a 3% increase per Narragansett Electric</t>
  </si>
  <si>
    <t>vacant units only plus a 3% increase per Narr Electric</t>
  </si>
  <si>
    <t>cost of spring and fall flowers and bulbs</t>
  </si>
  <si>
    <t>based on $200 per month for treatment of common areas, vacants and complaints</t>
  </si>
  <si>
    <t>based on historical data of sanding and salting property as well as shovels ice melt etc</t>
  </si>
  <si>
    <t>cost for annual fire extinguisher inspection</t>
  </si>
  <si>
    <t>cost for 5 sets of uniforms for three employees</t>
  </si>
  <si>
    <t>based on $3769 for contractor 8 months</t>
  </si>
  <si>
    <t>cost for painting of units during heavy turnover periods at approx $450 per unit</t>
  </si>
  <si>
    <t>cost of supplies i.e. 2 tone paint at $11.55 per gal, brushed @ 12.99, roller covers, kiltz, drop clothes</t>
  </si>
  <si>
    <t>cost for carpet shampoo  and deodorizer</t>
  </si>
  <si>
    <t>cost to have contractor clean vacant units at approx $115 for a 1br, $125 for a 2br</t>
  </si>
  <si>
    <t>cost for paper towels, trash bags, toilet paper, windex etc</t>
  </si>
  <si>
    <t>misc items such as door stops, hinges, etc</t>
  </si>
  <si>
    <t>supplies to maintain apts, aerators, faucets, ta-10, flappers, flush valves etc</t>
  </si>
  <si>
    <t>purchase of exhaust fans, breakers, receptacles, switches</t>
  </si>
  <si>
    <t>cost for zone valves, thermostats, a/c filters</t>
  </si>
  <si>
    <t>cost to patch roofs if any random leaks</t>
  </si>
  <si>
    <t>cost for misc maint items such as screws, duct tape, blades etc.</t>
  </si>
  <si>
    <t>cost for drip pans, appliance repair from outside contractor</t>
  </si>
  <si>
    <t>cost for monthly gas for truck, quarterly services, tires etc</t>
  </si>
  <si>
    <t>cost for chand bulbs, kit bulbs, etc</t>
  </si>
  <si>
    <t>cost for kwikset locks and passage locks approx $14.00-29.00 plus key blanks</t>
  </si>
  <si>
    <t>cost for replacement of bifold doors, hollow bath and br doors</t>
  </si>
  <si>
    <t>cost for smoke detectors at approx 7.00, batteries and extinguishers</t>
  </si>
  <si>
    <t>cost to purchase chlorine, shock, tester and misc pool supplies</t>
  </si>
  <si>
    <t>cost for exterior storm doors, repainting exterior doors</t>
  </si>
  <si>
    <t>estimate cost to repair or replace concrete stairs</t>
  </si>
  <si>
    <t>cost to replace glass @90 sgd and approx $85 for br plus screens</t>
  </si>
  <si>
    <t>cost to repair, sealcoat and stripe parkinglots</t>
  </si>
  <si>
    <t>cost to supply mulch to designated areas of property</t>
  </si>
  <si>
    <t>cost to replace pool fence @ $5000 and 2 dumpster fences at $1200</t>
  </si>
  <si>
    <t>cost to replace 3 roofs bldg B, D and M as well as gutters</t>
  </si>
  <si>
    <t>cost to remove old and install new T1ii wood siding on all buildings</t>
  </si>
  <si>
    <t>cost to make anticipated repairs skimmers, pump, apron exp cost</t>
  </si>
  <si>
    <t>approx cost to paint 15 hallways @ $450 each</t>
  </si>
  <si>
    <t>cost to do a model in a townhouse (approx) incl furniture, accessories etc</t>
  </si>
  <si>
    <t>purchase of a new truck F-250 much needed not going to make it through the winter</t>
  </si>
  <si>
    <t>light fixtures kit 39.00, chand @ 59.00 strip light @ 15.00 hall lights @ 13.00 1/2 bath light $33.00</t>
  </si>
  <si>
    <t>cost to replace 6 boilers at approx $6000 each (3 yr plan for all bldgs?)</t>
  </si>
  <si>
    <t>cost to replace carpeting at approx $1200 a unit</t>
  </si>
  <si>
    <t>cost of vertical blinds@ 74.99 and minis@18.99 upon turnover</t>
  </si>
  <si>
    <t>cost to replace 4 water heaters per historical data including extended warranty</t>
  </si>
  <si>
    <t>cost to purchase wall unit A/C's at approx 499 each</t>
  </si>
  <si>
    <t>cost to replace kitchen cabinets @ $1500 each (3-4 a month)</t>
  </si>
  <si>
    <t>cost to replace rehab pkg at $1600 each unit( 3-4 a month)</t>
  </si>
  <si>
    <t>expense of vinyl and vct in th for upgrades @ approx $900 a unit(3-4 a month)</t>
  </si>
  <si>
    <t>office supplies i.e. paper@ 24.95, files, toner@24.99, printer cartridge @23.22 and misc items, pens, tape, disks</t>
  </si>
  <si>
    <t>cost for quarterly newsletters and High speed internet for Sept/Oct promo  at approx $500 per month for 9 months for the year 2005</t>
  </si>
  <si>
    <t>based on historical data plus a 15% increase per Narr Bay Comm</t>
  </si>
  <si>
    <t>based on cost of $1075 per month per contract</t>
  </si>
  <si>
    <t>cost to renewal ADT security contact for office</t>
  </si>
  <si>
    <t xml:space="preserve">cost to shampoo/deodorize heavily stained carpets and for renewals </t>
  </si>
  <si>
    <t>minor repairs to snow blower, vac, truck and plow and blower</t>
  </si>
  <si>
    <t>cost for interior of boiler rooms to be rehabbed @ approx $1000 per bldg (8 )</t>
  </si>
  <si>
    <t>cost to rehab dressing rooms at pool area and purchase 2 picnic tables @ 350 each</t>
  </si>
  <si>
    <t>cost to rehab entrance sign @b approx $10,000 and  to install flagpoles @$1700  approx</t>
  </si>
  <si>
    <t>PET FEES/DEP</t>
  </si>
  <si>
    <t>WATER/SEWER</t>
  </si>
  <si>
    <t>based on late fees of 10% of rent collected after the tenth of the month</t>
  </si>
  <si>
    <t>maint supers apartment based on $1100 per month #1 (market)</t>
  </si>
  <si>
    <t>based on manager salaray of 16 hrs per week at $25 hr</t>
  </si>
  <si>
    <t xml:space="preserve">pet deposit of $300 </t>
  </si>
  <si>
    <t>current model apt #19 market @$1300</t>
  </si>
  <si>
    <t>based on an average of $250 from moveouts</t>
  </si>
  <si>
    <t>based on pet damage after moveout</t>
  </si>
  <si>
    <t>COSMOPOLITAN</t>
  </si>
  <si>
    <t>Budget Year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</si>
</sst>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;[Red]dd\-mmm\-yy_)"/>
    <numFmt numFmtId="165" formatCode="General_);[Red]\-General_)"/>
    <numFmt numFmtId="166" formatCode="mm/dd/yy_);[Red]mm/dd/yy_)"/>
    <numFmt numFmtId="167" formatCode="hh:mm\ AM/PM_);[Red]hh:mm\ AM/PM_)"/>
    <numFmt numFmtId="168" formatCode="0.00_);[Red]\-0.00_)"/>
    <numFmt numFmtId="169" formatCode="0_)"/>
    <numFmt numFmtId="170" formatCode="0_);[Red]\(0\)"/>
    <numFmt numFmtId="171" formatCode="0_);\(0\)"/>
    <numFmt numFmtId="172" formatCode="0.00_);\(0.00\)"/>
    <numFmt numFmtId="173" formatCode="[$-F800]dddd\,\ mmmm\ dd\,\ yyyy"/>
    <numFmt numFmtId="174" formatCode="[$-409]h:mm\ AM/PM;@"/>
    <numFmt numFmtId="175" formatCode="[$-409]dddd\,\ mmmm\ dd\,\ yyyy"/>
  </numFmts>
  <fonts count="33">
    <font>
      <sz val="12"/>
      <name val="Arial MT"/>
      <family val="0"/>
    </font>
    <font>
      <sz val="11"/>
      <color indexed="8"/>
      <name val="Calibri"/>
      <family val="2"/>
    </font>
    <font>
      <sz val="12"/>
      <color indexed="12"/>
      <name val="Arial MT"/>
      <family val="0"/>
    </font>
    <font>
      <b/>
      <sz val="12"/>
      <name val="Arial MT"/>
      <family val="0"/>
    </font>
    <font>
      <sz val="14"/>
      <color indexed="8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i/>
      <sz val="10"/>
      <name val="Arial MT"/>
      <family val="0"/>
    </font>
    <font>
      <sz val="12"/>
      <color indexed="9"/>
      <name val="Arial MT"/>
      <family val="0"/>
    </font>
    <font>
      <sz val="10"/>
      <color indexed="43"/>
      <name val="Arial MT"/>
      <family val="0"/>
    </font>
    <font>
      <sz val="10"/>
      <color indexed="9"/>
      <name val="Arial MT"/>
      <family val="0"/>
    </font>
    <font>
      <sz val="8"/>
      <color indexed="8"/>
      <name val="Arial MT"/>
      <family val="0"/>
    </font>
    <font>
      <sz val="8"/>
      <color indexed="12"/>
      <name val="Arial MT"/>
      <family val="0"/>
    </font>
    <font>
      <b/>
      <sz val="12"/>
      <color indexed="10"/>
      <name val="Arial MT"/>
      <family val="0"/>
    </font>
    <font>
      <b/>
      <sz val="14"/>
      <color indexed="8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ck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169" fontId="0" fillId="0" borderId="0" xfId="0" applyAlignment="1">
      <alignment/>
    </xf>
    <xf numFmtId="165" fontId="2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fill"/>
      <protection/>
    </xf>
    <xf numFmtId="165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fill"/>
      <protection locked="0"/>
    </xf>
    <xf numFmtId="165" fontId="6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Alignment="1" applyProtection="1">
      <alignment/>
      <protection/>
    </xf>
    <xf numFmtId="169" fontId="5" fillId="0" borderId="0" xfId="0" applyFont="1" applyAlignment="1">
      <alignment/>
    </xf>
    <xf numFmtId="165" fontId="5" fillId="0" borderId="1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 quotePrefix="1">
      <alignment/>
      <protection locked="0"/>
    </xf>
    <xf numFmtId="49" fontId="6" fillId="0" borderId="0" xfId="0" applyNumberFormat="1" applyFont="1" applyAlignment="1" applyProtection="1">
      <alignment/>
      <protection/>
    </xf>
    <xf numFmtId="165" fontId="0" fillId="0" borderId="11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 locked="0"/>
    </xf>
    <xf numFmtId="170" fontId="5" fillId="0" borderId="0" xfId="0" applyNumberFormat="1" applyFont="1" applyAlignment="1" applyProtection="1">
      <alignment/>
      <protection locked="0"/>
    </xf>
    <xf numFmtId="170" fontId="5" fillId="0" borderId="0" xfId="0" applyNumberFormat="1" applyFont="1" applyAlignment="1" applyProtection="1">
      <alignment horizontal="fill"/>
      <protection locked="0"/>
    </xf>
    <xf numFmtId="170" fontId="5" fillId="0" borderId="0" xfId="0" applyNumberFormat="1" applyFont="1" applyAlignment="1" applyProtection="1">
      <alignment horizontal="fill"/>
      <protection/>
    </xf>
    <xf numFmtId="170" fontId="6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70" fontId="0" fillId="0" borderId="11" xfId="0" applyNumberFormat="1" applyFill="1" applyBorder="1" applyAlignment="1" applyProtection="1">
      <alignment/>
      <protection/>
    </xf>
    <xf numFmtId="170" fontId="0" fillId="0" borderId="12" xfId="0" applyNumberFormat="1" applyFill="1" applyBorder="1" applyAlignment="1" applyProtection="1">
      <alignment horizontal="fill"/>
      <protection locked="0"/>
    </xf>
    <xf numFmtId="170" fontId="6" fillId="0" borderId="0" xfId="0" applyNumberFormat="1" applyFont="1" applyAlignment="1" applyProtection="1">
      <alignment horizontal="fill"/>
      <protection/>
    </xf>
    <xf numFmtId="170" fontId="6" fillId="0" borderId="0" xfId="0" applyNumberFormat="1" applyFont="1" applyAlignment="1" applyProtection="1">
      <alignment horizontal="fill"/>
      <protection locked="0"/>
    </xf>
    <xf numFmtId="171" fontId="5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fill"/>
      <protection locked="0"/>
    </xf>
    <xf numFmtId="171" fontId="6" fillId="0" borderId="0" xfId="0" applyNumberFormat="1" applyFont="1" applyAlignment="1" applyProtection="1">
      <alignment horizontal="fill"/>
      <protection locked="0"/>
    </xf>
    <xf numFmtId="171" fontId="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9" fontId="0" fillId="0" borderId="0" xfId="0" applyAlignment="1">
      <alignment horizontal="center"/>
    </xf>
    <xf numFmtId="172" fontId="5" fillId="0" borderId="0" xfId="0" applyNumberFormat="1" applyFont="1" applyAlignment="1" applyProtection="1">
      <alignment/>
      <protection locked="0"/>
    </xf>
    <xf numFmtId="170" fontId="5" fillId="0" borderId="0" xfId="0" applyNumberFormat="1" applyFont="1" applyFill="1" applyAlignment="1" applyProtection="1">
      <alignment/>
      <protection/>
    </xf>
    <xf numFmtId="170" fontId="5" fillId="0" borderId="0" xfId="0" applyNumberFormat="1" applyFont="1" applyFill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170" fontId="5" fillId="0" borderId="13" xfId="0" applyNumberFormat="1" applyFont="1" applyFill="1" applyBorder="1" applyAlignment="1" applyProtection="1">
      <alignment/>
      <protection locked="0"/>
    </xf>
    <xf numFmtId="170" fontId="6" fillId="0" borderId="13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/>
      <protection/>
    </xf>
    <xf numFmtId="165" fontId="2" fillId="0" borderId="13" xfId="0" applyNumberFormat="1" applyFont="1" applyFill="1" applyBorder="1" applyAlignment="1" applyProtection="1">
      <alignment/>
      <protection/>
    </xf>
    <xf numFmtId="169" fontId="0" fillId="0" borderId="13" xfId="0" applyFill="1" applyBorder="1" applyAlignment="1">
      <alignment/>
    </xf>
    <xf numFmtId="170" fontId="6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9" fontId="0" fillId="0" borderId="0" xfId="0" applyFill="1" applyAlignment="1">
      <alignment/>
    </xf>
    <xf numFmtId="165" fontId="6" fillId="0" borderId="0" xfId="0" applyNumberFormat="1" applyFont="1" applyFill="1" applyAlignment="1" applyProtection="1">
      <alignment/>
      <protection/>
    </xf>
    <xf numFmtId="165" fontId="6" fillId="0" borderId="14" xfId="0" applyNumberFormat="1" applyFont="1" applyFill="1" applyBorder="1" applyAlignment="1" applyProtection="1">
      <alignment/>
      <protection/>
    </xf>
    <xf numFmtId="165" fontId="6" fillId="0" borderId="13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 quotePrefix="1">
      <alignment/>
      <protection/>
    </xf>
    <xf numFmtId="1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fill"/>
      <protection/>
    </xf>
    <xf numFmtId="1" fontId="6" fillId="0" borderId="0" xfId="0" applyNumberFormat="1" applyFont="1" applyAlignment="1" applyProtection="1">
      <alignment horizontal="fill"/>
      <protection/>
    </xf>
    <xf numFmtId="169" fontId="3" fillId="0" borderId="0" xfId="0" applyFont="1" applyAlignment="1">
      <alignment/>
    </xf>
    <xf numFmtId="169" fontId="7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69" fontId="7" fillId="0" borderId="0" xfId="0" applyFont="1" applyAlignment="1">
      <alignment horizontal="right" wrapText="1"/>
    </xf>
    <xf numFmtId="169" fontId="7" fillId="0" borderId="0" xfId="0" applyFont="1" applyAlignment="1">
      <alignment horizontal="center" wrapText="1"/>
    </xf>
    <xf numFmtId="169" fontId="8" fillId="0" borderId="0" xfId="0" applyFont="1" applyAlignment="1">
      <alignment/>
    </xf>
    <xf numFmtId="1" fontId="7" fillId="0" borderId="15" xfId="0" applyNumberFormat="1" applyFont="1" applyBorder="1" applyAlignment="1">
      <alignment wrapText="1"/>
    </xf>
    <xf numFmtId="169" fontId="7" fillId="0" borderId="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wrapText="1"/>
    </xf>
    <xf numFmtId="1" fontId="7" fillId="0" borderId="17" xfId="0" applyNumberFormat="1" applyFont="1" applyBorder="1" applyAlignment="1">
      <alignment wrapTex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65" fontId="5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Border="1" applyAlignment="1">
      <alignment wrapText="1"/>
    </xf>
    <xf numFmtId="169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65" fontId="6" fillId="24" borderId="0" xfId="0" applyNumberFormat="1" applyFont="1" applyFill="1" applyAlignment="1" applyProtection="1">
      <alignment horizontal="center"/>
      <protection/>
    </xf>
    <xf numFmtId="165" fontId="6" fillId="22" borderId="0" xfId="0" applyNumberFormat="1" applyFont="1" applyFill="1" applyAlignment="1" applyProtection="1">
      <alignment/>
      <protection/>
    </xf>
    <xf numFmtId="170" fontId="5" fillId="22" borderId="0" xfId="0" applyNumberFormat="1" applyFont="1" applyFill="1" applyAlignment="1" applyProtection="1">
      <alignment/>
      <protection locked="0"/>
    </xf>
    <xf numFmtId="170" fontId="5" fillId="22" borderId="0" xfId="0" applyNumberFormat="1" applyFont="1" applyFill="1" applyAlignment="1" applyProtection="1">
      <alignment/>
      <protection/>
    </xf>
    <xf numFmtId="170" fontId="5" fillId="22" borderId="18" xfId="0" applyNumberFormat="1" applyFont="1" applyFill="1" applyBorder="1" applyAlignment="1" applyProtection="1">
      <alignment/>
      <protection/>
    </xf>
    <xf numFmtId="169" fontId="7" fillId="22" borderId="0" xfId="0" applyFont="1" applyFill="1" applyAlignment="1">
      <alignment wrapText="1"/>
    </xf>
    <xf numFmtId="169" fontId="7" fillId="24" borderId="0" xfId="0" applyFont="1" applyFill="1" applyAlignment="1">
      <alignment wrapText="1"/>
    </xf>
    <xf numFmtId="170" fontId="5" fillId="22" borderId="18" xfId="0" applyNumberFormat="1" applyFont="1" applyFill="1" applyBorder="1" applyAlignment="1" applyProtection="1">
      <alignment/>
      <protection locked="0"/>
    </xf>
    <xf numFmtId="1" fontId="5" fillId="25" borderId="0" xfId="0" applyNumberFormat="1" applyFont="1" applyFill="1" applyAlignment="1" applyProtection="1">
      <alignment/>
      <protection locked="0"/>
    </xf>
    <xf numFmtId="170" fontId="5" fillId="22" borderId="0" xfId="0" applyNumberFormat="1" applyFont="1" applyFill="1" applyBorder="1" applyAlignment="1" applyProtection="1">
      <alignment/>
      <protection/>
    </xf>
    <xf numFmtId="170" fontId="5" fillId="22" borderId="0" xfId="0" applyNumberFormat="1" applyFont="1" applyFill="1" applyBorder="1" applyAlignment="1" applyProtection="1">
      <alignment/>
      <protection locked="0"/>
    </xf>
    <xf numFmtId="171" fontId="5" fillId="22" borderId="0" xfId="0" applyNumberFormat="1" applyFont="1" applyFill="1" applyAlignment="1" applyProtection="1">
      <alignment/>
      <protection locked="0"/>
    </xf>
    <xf numFmtId="171" fontId="5" fillId="22" borderId="0" xfId="0" applyNumberFormat="1" applyFont="1" applyFill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/>
      <protection locked="0"/>
    </xf>
    <xf numFmtId="170" fontId="10" fillId="0" borderId="0" xfId="0" applyNumberFormat="1" applyFont="1" applyFill="1" applyBorder="1" applyAlignment="1" applyProtection="1">
      <alignment/>
      <protection/>
    </xf>
    <xf numFmtId="169" fontId="11" fillId="22" borderId="0" xfId="0" applyFont="1" applyFill="1" applyBorder="1" applyAlignment="1">
      <alignment wrapText="1"/>
    </xf>
    <xf numFmtId="169" fontId="12" fillId="0" borderId="0" xfId="0" applyFont="1" applyBorder="1" applyAlignment="1">
      <alignment wrapText="1"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center"/>
      <protection/>
    </xf>
    <xf numFmtId="165" fontId="16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6"/>
  <sheetViews>
    <sheetView defaultGridColor="0" zoomScale="50" zoomScaleNormal="50" zoomScalePageLayoutView="0" colorId="22" workbookViewId="0" topLeftCell="A1">
      <pane xSplit="2" ySplit="5" topLeftCell="C4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64" sqref="N464"/>
    </sheetView>
  </sheetViews>
  <sheetFormatPr defaultColWidth="12.6640625" defaultRowHeight="15"/>
  <cols>
    <col min="1" max="1" width="8.77734375" style="0" customWidth="1"/>
    <col min="2" max="2" width="30.21484375" style="0" customWidth="1"/>
    <col min="3" max="3" width="5.77734375" style="0" customWidth="1"/>
    <col min="4" max="9" width="11.10546875" style="0" customWidth="1"/>
    <col min="10" max="10" width="11.3359375" style="0" customWidth="1"/>
    <col min="11" max="13" width="11.10546875" style="0" customWidth="1"/>
    <col min="14" max="14" width="11.3359375" style="0" customWidth="1"/>
    <col min="15" max="15" width="11.10546875" style="0" customWidth="1"/>
    <col min="16" max="16" width="12.4453125" style="0" customWidth="1"/>
    <col min="17" max="17" width="13.4453125" style="0" customWidth="1"/>
  </cols>
  <sheetData>
    <row r="1" spans="1:26" ht="18">
      <c r="A1" s="5"/>
      <c r="B1" s="83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8">
        <f ca="1">NOW()</f>
        <v>41773.65709826389</v>
      </c>
      <c r="Q1" s="6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9"/>
      <c r="B2" s="102" t="s">
        <v>379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>
        <f ca="1">NOW()</f>
        <v>41773.65709826389</v>
      </c>
      <c r="Q2" s="6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6"/>
      <c r="B3" s="6"/>
      <c r="C3" s="6"/>
      <c r="D3" s="6"/>
      <c r="E3" s="6"/>
      <c r="F3" s="1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</row>
    <row r="4" spans="1:26" s="42" customFormat="1" ht="15.75">
      <c r="A4" s="39"/>
      <c r="B4" s="101" t="s">
        <v>378</v>
      </c>
      <c r="C4" s="39"/>
      <c r="D4" s="82" t="s">
        <v>229</v>
      </c>
      <c r="E4" s="82" t="s">
        <v>230</v>
      </c>
      <c r="F4" s="82" t="s">
        <v>290</v>
      </c>
      <c r="G4" s="82" t="s">
        <v>289</v>
      </c>
      <c r="H4" s="82" t="s">
        <v>191</v>
      </c>
      <c r="I4" s="82" t="s">
        <v>288</v>
      </c>
      <c r="J4" s="82" t="s">
        <v>291</v>
      </c>
      <c r="K4" s="82" t="s">
        <v>292</v>
      </c>
      <c r="L4" s="82" t="s">
        <v>225</v>
      </c>
      <c r="M4" s="82" t="s">
        <v>226</v>
      </c>
      <c r="N4" s="82" t="s">
        <v>227</v>
      </c>
      <c r="O4" s="82" t="s">
        <v>228</v>
      </c>
      <c r="P4" s="82" t="s">
        <v>192</v>
      </c>
      <c r="Q4" s="39"/>
      <c r="R4" s="40"/>
      <c r="S4" s="40"/>
      <c r="T4" s="40"/>
      <c r="U4" s="41"/>
      <c r="V4" s="41"/>
      <c r="W4" s="41"/>
      <c r="X4" s="41"/>
      <c r="Y4" s="41"/>
      <c r="Z4" s="41"/>
    </row>
    <row r="5" spans="1:26" ht="15.75">
      <c r="A5" s="6"/>
      <c r="B5" s="10"/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6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6"/>
      <c r="B6" s="10" t="s">
        <v>1</v>
      </c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"/>
      <c r="Q6" s="6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6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6"/>
      <c r="Q7" s="6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6"/>
      <c r="B8" s="10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6"/>
      <c r="Q8" s="6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6"/>
      <c r="B9" s="10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6"/>
      <c r="Q9" s="6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6"/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0">
        <v>5100</v>
      </c>
      <c r="B11" s="10" t="s">
        <v>4</v>
      </c>
      <c r="C11" s="24"/>
      <c r="D11" s="24"/>
      <c r="E11" s="24">
        <f>+D11</f>
        <v>0</v>
      </c>
      <c r="F11" s="24">
        <f aca="true" t="shared" si="0" ref="F11:O11">+E11</f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7">
        <f>SUM(C11:O11)</f>
        <v>0</v>
      </c>
      <c r="Q11" s="6">
        <f>SUM(D11:O11)-P11</f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0">
        <v>5110</v>
      </c>
      <c r="B12" s="10" t="s">
        <v>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7">
        <f>SUM(C12:O12)</f>
        <v>0</v>
      </c>
      <c r="Q12" s="6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0">
        <v>5120</v>
      </c>
      <c r="B13" s="10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7">
        <f>SUM(C13:O13)</f>
        <v>0</v>
      </c>
      <c r="Q13" s="6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0"/>
      <c r="B14" s="10"/>
      <c r="C14" s="24"/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6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0"/>
      <c r="B15" s="10" t="s">
        <v>8</v>
      </c>
      <c r="C15" s="24"/>
      <c r="D15" s="24">
        <f>SUM(D11:D14)</f>
        <v>0</v>
      </c>
      <c r="E15" s="24">
        <f aca="true" t="shared" si="1" ref="E15:P15">SUM(E11:E14)</f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0</v>
      </c>
      <c r="Q15" s="6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0"/>
      <c r="B16" s="1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7"/>
      <c r="Q16" s="6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0"/>
      <c r="B17" s="14" t="s">
        <v>9</v>
      </c>
      <c r="C17" s="24" t="s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7"/>
      <c r="Q17" s="6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0">
        <v>5200</v>
      </c>
      <c r="B18" s="10" t="s">
        <v>11</v>
      </c>
      <c r="C18" s="24"/>
      <c r="D18" s="60">
        <f>SUM(D15*-0.065)</f>
        <v>0</v>
      </c>
      <c r="E18" s="60">
        <f aca="true" t="shared" si="2" ref="E18:O18">SUM(E15*-0.065)</f>
        <v>0</v>
      </c>
      <c r="F18" s="60">
        <f t="shared" si="2"/>
        <v>0</v>
      </c>
      <c r="G18" s="60">
        <f t="shared" si="2"/>
        <v>0</v>
      </c>
      <c r="H18" s="60">
        <f t="shared" si="2"/>
        <v>0</v>
      </c>
      <c r="I18" s="60">
        <f t="shared" si="2"/>
        <v>0</v>
      </c>
      <c r="J18" s="60">
        <f t="shared" si="2"/>
        <v>0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1">
        <f>SUM(C18:O18)</f>
        <v>0</v>
      </c>
      <c r="Q18" s="6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0">
        <v>5250</v>
      </c>
      <c r="B19" s="10" t="s">
        <v>12</v>
      </c>
      <c r="C19" s="24"/>
      <c r="D19" s="60">
        <f>-D15*0.015</f>
        <v>0</v>
      </c>
      <c r="E19" s="60">
        <f aca="true" t="shared" si="3" ref="E19:O19">-E15*0.015</f>
        <v>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0</v>
      </c>
      <c r="O19" s="60">
        <f t="shared" si="3"/>
        <v>0</v>
      </c>
      <c r="P19" s="61">
        <f>SUM(C19:O19)</f>
        <v>0</v>
      </c>
      <c r="Q19" s="6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0">
        <v>5260</v>
      </c>
      <c r="B20" s="10" t="s">
        <v>13</v>
      </c>
      <c r="C20" s="2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61">
        <f>SUM(C20:O20)</f>
        <v>0</v>
      </c>
      <c r="Q20" s="6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0">
        <v>5270</v>
      </c>
      <c r="B21" s="10" t="s">
        <v>14</v>
      </c>
      <c r="C21" s="24"/>
      <c r="D21" s="60">
        <f>-D15*0.005</f>
        <v>0</v>
      </c>
      <c r="E21" s="60">
        <f aca="true" t="shared" si="4" ref="E21:O21">-E15*0.005</f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60">
        <f t="shared" si="4"/>
        <v>0</v>
      </c>
      <c r="M21" s="60">
        <f t="shared" si="4"/>
        <v>0</v>
      </c>
      <c r="N21" s="60">
        <f t="shared" si="4"/>
        <v>0</v>
      </c>
      <c r="O21" s="60">
        <f t="shared" si="4"/>
        <v>0</v>
      </c>
      <c r="P21" s="61">
        <f>SUM(C21:O21)</f>
        <v>0</v>
      </c>
      <c r="Q21" s="6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0"/>
      <c r="B22" s="10"/>
      <c r="C22" s="24"/>
      <c r="D22" s="62" t="s">
        <v>7</v>
      </c>
      <c r="E22" s="62" t="s">
        <v>7</v>
      </c>
      <c r="F22" s="62" t="s">
        <v>7</v>
      </c>
      <c r="G22" s="62" t="s">
        <v>7</v>
      </c>
      <c r="H22" s="62" t="s">
        <v>7</v>
      </c>
      <c r="I22" s="62" t="s">
        <v>7</v>
      </c>
      <c r="J22" s="62" t="s">
        <v>7</v>
      </c>
      <c r="K22" s="62" t="s">
        <v>7</v>
      </c>
      <c r="L22" s="62" t="s">
        <v>7</v>
      </c>
      <c r="M22" s="62" t="s">
        <v>7</v>
      </c>
      <c r="N22" s="62" t="s">
        <v>7</v>
      </c>
      <c r="O22" s="62" t="s">
        <v>7</v>
      </c>
      <c r="P22" s="63" t="s">
        <v>7</v>
      </c>
      <c r="Q22" s="6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0"/>
      <c r="B23" s="10" t="s">
        <v>15</v>
      </c>
      <c r="C23" s="23"/>
      <c r="D23" s="61">
        <f>SUM(D18:D21)</f>
        <v>0</v>
      </c>
      <c r="E23" s="61">
        <f aca="true" t="shared" si="5" ref="E23:O23">SUM(E18:E21)</f>
        <v>0</v>
      </c>
      <c r="F23" s="61">
        <f t="shared" si="5"/>
        <v>0</v>
      </c>
      <c r="G23" s="61">
        <f t="shared" si="5"/>
        <v>0</v>
      </c>
      <c r="H23" s="61">
        <f t="shared" si="5"/>
        <v>0</v>
      </c>
      <c r="I23" s="61">
        <f t="shared" si="5"/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>SUM(P18:P21)</f>
        <v>0</v>
      </c>
      <c r="Q23" s="6"/>
      <c r="R23" s="2"/>
      <c r="S23" s="2"/>
      <c r="T23" s="1"/>
      <c r="U23" s="1"/>
      <c r="V23" s="1"/>
      <c r="W23" s="1"/>
      <c r="X23" s="1"/>
      <c r="Y23" s="1"/>
      <c r="Z23" s="1"/>
    </row>
    <row r="24" spans="1:26" ht="16.5" thickBot="1">
      <c r="A24" s="10"/>
      <c r="B24" s="10"/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  <c r="Q24" s="6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0"/>
      <c r="B25" s="10" t="s">
        <v>16</v>
      </c>
      <c r="C25" s="23"/>
      <c r="D25" s="29">
        <f>SUM(D11+D23)</f>
        <v>0</v>
      </c>
      <c r="E25" s="29">
        <f aca="true" t="shared" si="6" ref="E25:O25">SUM(E11+E23)</f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6"/>
        <v>0</v>
      </c>
      <c r="P25" s="29">
        <f>SUM(P11+P23)</f>
        <v>0</v>
      </c>
      <c r="Q25" s="20">
        <f>SUM(D25:O25)-P25</f>
        <v>0</v>
      </c>
      <c r="R25" s="2"/>
      <c r="S25" s="2"/>
      <c r="T25" s="2"/>
      <c r="U25" s="1"/>
      <c r="V25" s="1"/>
      <c r="W25" s="1"/>
      <c r="X25" s="1"/>
      <c r="Y25" s="1"/>
      <c r="Z25" s="1"/>
    </row>
    <row r="26" spans="1:26" ht="16.5" thickBot="1">
      <c r="A26" s="10"/>
      <c r="B26" s="10"/>
      <c r="C26" s="24"/>
      <c r="D26" s="30" t="s">
        <v>17</v>
      </c>
      <c r="E26" s="30" t="s">
        <v>17</v>
      </c>
      <c r="F26" s="30" t="s">
        <v>17</v>
      </c>
      <c r="G26" s="30" t="s">
        <v>17</v>
      </c>
      <c r="H26" s="30" t="s">
        <v>17</v>
      </c>
      <c r="I26" s="30" t="s">
        <v>17</v>
      </c>
      <c r="J26" s="30" t="s">
        <v>17</v>
      </c>
      <c r="K26" s="30" t="s">
        <v>17</v>
      </c>
      <c r="L26" s="30" t="s">
        <v>17</v>
      </c>
      <c r="M26" s="30" t="s">
        <v>17</v>
      </c>
      <c r="N26" s="30" t="s">
        <v>17</v>
      </c>
      <c r="O26" s="30" t="s">
        <v>17</v>
      </c>
      <c r="P26" s="30" t="s">
        <v>17</v>
      </c>
      <c r="Q26" s="2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0"/>
      <c r="B27" s="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/>
      <c r="Q27" s="6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0"/>
      <c r="B28" s="10" t="s">
        <v>18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7"/>
      <c r="Q28" s="6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0">
        <v>5310</v>
      </c>
      <c r="B29" s="10" t="s">
        <v>19</v>
      </c>
      <c r="C29" s="2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">
        <f aca="true" t="shared" si="7" ref="P29:P47">SUM(C29:O29)</f>
        <v>0</v>
      </c>
      <c r="Q29" s="6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0">
        <v>5311</v>
      </c>
      <c r="B30" s="10" t="s">
        <v>20</v>
      </c>
      <c r="C30" s="2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">
        <f t="shared" si="7"/>
        <v>0</v>
      </c>
      <c r="Q30" s="6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0">
        <v>5312</v>
      </c>
      <c r="B31" s="10" t="s">
        <v>369</v>
      </c>
      <c r="C31" s="2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27">
        <f t="shared" si="7"/>
        <v>0</v>
      </c>
      <c r="Q31" s="6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0">
        <v>5313</v>
      </c>
      <c r="B32" s="10" t="s">
        <v>22</v>
      </c>
      <c r="C32" s="2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27">
        <f t="shared" si="7"/>
        <v>0</v>
      </c>
      <c r="Q32" s="6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0">
        <v>5314</v>
      </c>
      <c r="B33" s="10" t="s">
        <v>183</v>
      </c>
      <c r="C33" s="2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27">
        <f t="shared" si="7"/>
        <v>0</v>
      </c>
      <c r="Q33" s="6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0">
        <v>5315</v>
      </c>
      <c r="B34" s="10" t="s">
        <v>23</v>
      </c>
      <c r="C34" s="2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27">
        <f t="shared" si="7"/>
        <v>0</v>
      </c>
      <c r="Q34" s="6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0">
        <v>5316</v>
      </c>
      <c r="B35" s="10" t="s">
        <v>24</v>
      </c>
      <c r="C35" s="2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27">
        <f t="shared" si="7"/>
        <v>0</v>
      </c>
      <c r="Q35" s="6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0">
        <v>5317</v>
      </c>
      <c r="B36" s="10" t="s">
        <v>25</v>
      </c>
      <c r="C36" s="2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27">
        <f t="shared" si="7"/>
        <v>0</v>
      </c>
      <c r="Q36" s="6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0">
        <v>5318</v>
      </c>
      <c r="B37" s="10" t="s">
        <v>26</v>
      </c>
      <c r="C37" s="2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27">
        <f t="shared" si="7"/>
        <v>0</v>
      </c>
      <c r="Q37" s="6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0">
        <v>5319</v>
      </c>
      <c r="B38" s="10" t="s">
        <v>27</v>
      </c>
      <c r="C38" s="2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27">
        <f t="shared" si="7"/>
        <v>0</v>
      </c>
      <c r="Q38" s="6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0">
        <v>5320</v>
      </c>
      <c r="B39" s="10" t="s">
        <v>28</v>
      </c>
      <c r="C39" s="2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27">
        <f t="shared" si="7"/>
        <v>0</v>
      </c>
      <c r="Q39" s="6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0">
        <v>5321</v>
      </c>
      <c r="B40" s="10" t="s">
        <v>29</v>
      </c>
      <c r="C40" s="2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27">
        <f t="shared" si="7"/>
        <v>0</v>
      </c>
      <c r="Q40" s="6"/>
      <c r="R40" s="1"/>
      <c r="S40" s="1"/>
      <c r="T40" s="1"/>
      <c r="U40" s="1"/>
      <c r="V40" s="1"/>
      <c r="W40" s="1"/>
      <c r="X40" s="1"/>
      <c r="Y40" s="1"/>
      <c r="Z40" s="1"/>
    </row>
    <row r="41" spans="1:26" s="55" customFormat="1" ht="15.75">
      <c r="A41" s="56">
        <v>5322</v>
      </c>
      <c r="B41" s="56" t="s">
        <v>184</v>
      </c>
      <c r="C41" s="45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52">
        <f t="shared" si="7"/>
        <v>0</v>
      </c>
      <c r="Q41" s="53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>
      <c r="A42" s="10">
        <v>5323</v>
      </c>
      <c r="B42" s="10" t="s">
        <v>30</v>
      </c>
      <c r="C42" s="2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27">
        <f t="shared" si="7"/>
        <v>0</v>
      </c>
      <c r="Q42" s="6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0">
        <v>5324</v>
      </c>
      <c r="B43" s="10" t="s">
        <v>31</v>
      </c>
      <c r="C43" s="2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27">
        <f t="shared" si="7"/>
        <v>0</v>
      </c>
      <c r="Q43" s="6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0">
        <v>5325</v>
      </c>
      <c r="B44" s="10" t="s">
        <v>32</v>
      </c>
      <c r="C44" s="2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27">
        <f t="shared" si="7"/>
        <v>0</v>
      </c>
      <c r="Q44" s="6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0">
        <v>5326</v>
      </c>
      <c r="B45" s="10" t="s">
        <v>33</v>
      </c>
      <c r="C45" s="2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27">
        <f t="shared" si="7"/>
        <v>0</v>
      </c>
      <c r="Q45" s="6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0">
        <v>5328</v>
      </c>
      <c r="B46" s="10" t="s">
        <v>185</v>
      </c>
      <c r="C46" s="2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27">
        <f t="shared" si="7"/>
        <v>0</v>
      </c>
      <c r="Q46" s="6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0">
        <v>5351</v>
      </c>
      <c r="B47" s="10" t="s">
        <v>34</v>
      </c>
      <c r="C47" s="2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27">
        <f t="shared" si="7"/>
        <v>0</v>
      </c>
      <c r="Q47" s="6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0">
        <v>5352</v>
      </c>
      <c r="B48" s="10" t="s">
        <v>35</v>
      </c>
      <c r="C48" s="2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27">
        <f aca="true" t="shared" si="8" ref="P48:P55">SUM(C48:O48)</f>
        <v>0</v>
      </c>
      <c r="Q48" s="6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0">
        <v>5353</v>
      </c>
      <c r="B49" s="10" t="s">
        <v>36</v>
      </c>
      <c r="C49" s="2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27">
        <f t="shared" si="8"/>
        <v>0</v>
      </c>
      <c r="Q49" s="6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0">
        <v>5354</v>
      </c>
      <c r="B50" s="10" t="s">
        <v>37</v>
      </c>
      <c r="C50" s="2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27">
        <f t="shared" si="8"/>
        <v>0</v>
      </c>
      <c r="Q50" s="6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0">
        <v>53545</v>
      </c>
      <c r="B51" s="10" t="s">
        <v>212</v>
      </c>
      <c r="C51" s="2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27">
        <f t="shared" si="8"/>
        <v>0</v>
      </c>
      <c r="Q51" s="6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0">
        <v>5355</v>
      </c>
      <c r="B52" s="10" t="s">
        <v>38</v>
      </c>
      <c r="C52" s="2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27">
        <f t="shared" si="8"/>
        <v>0</v>
      </c>
      <c r="Q52" s="6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0">
        <v>53565</v>
      </c>
      <c r="B53" s="10" t="s">
        <v>39</v>
      </c>
      <c r="C53" s="2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27">
        <f t="shared" si="8"/>
        <v>0</v>
      </c>
      <c r="Q53" s="6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0">
        <v>5382</v>
      </c>
      <c r="B54" s="10" t="s">
        <v>190</v>
      </c>
      <c r="C54" s="2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27">
        <f t="shared" si="8"/>
        <v>0</v>
      </c>
      <c r="Q54" s="6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0">
        <v>5380</v>
      </c>
      <c r="B55" s="10" t="s">
        <v>40</v>
      </c>
      <c r="C55" s="2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27">
        <f t="shared" si="8"/>
        <v>0</v>
      </c>
      <c r="Q55" s="6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0"/>
      <c r="B56" s="10"/>
      <c r="C56" s="24"/>
      <c r="D56" s="26" t="s">
        <v>7</v>
      </c>
      <c r="E56" s="26" t="s">
        <v>7</v>
      </c>
      <c r="F56" s="26" t="s">
        <v>7</v>
      </c>
      <c r="G56" s="26" t="s">
        <v>7</v>
      </c>
      <c r="H56" s="26" t="s">
        <v>7</v>
      </c>
      <c r="I56" s="26" t="s">
        <v>7</v>
      </c>
      <c r="J56" s="26" t="s">
        <v>7</v>
      </c>
      <c r="K56" s="26" t="s">
        <v>7</v>
      </c>
      <c r="L56" s="26" t="s">
        <v>7</v>
      </c>
      <c r="M56" s="26" t="s">
        <v>7</v>
      </c>
      <c r="N56" s="26" t="s">
        <v>7</v>
      </c>
      <c r="O56" s="26" t="s">
        <v>7</v>
      </c>
      <c r="P56" s="31" t="s">
        <v>7</v>
      </c>
      <c r="Q56" s="6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0"/>
      <c r="B57" s="10" t="s">
        <v>41</v>
      </c>
      <c r="C57" s="24"/>
      <c r="D57" s="27">
        <f>SUM(D29:D55)</f>
        <v>0</v>
      </c>
      <c r="E57" s="27">
        <f aca="true" t="shared" si="9" ref="E57:M57">SUM(E29:E55)</f>
        <v>0</v>
      </c>
      <c r="F57" s="27">
        <f t="shared" si="9"/>
        <v>0</v>
      </c>
      <c r="G57" s="27">
        <f t="shared" si="9"/>
        <v>0</v>
      </c>
      <c r="H57" s="27">
        <f t="shared" si="9"/>
        <v>0</v>
      </c>
      <c r="I57" s="27">
        <f t="shared" si="9"/>
        <v>0</v>
      </c>
      <c r="J57" s="27">
        <f t="shared" si="9"/>
        <v>0</v>
      </c>
      <c r="K57" s="27">
        <f t="shared" si="9"/>
        <v>0</v>
      </c>
      <c r="L57" s="27">
        <f t="shared" si="9"/>
        <v>0</v>
      </c>
      <c r="M57" s="27">
        <f t="shared" si="9"/>
        <v>0</v>
      </c>
      <c r="N57" s="27">
        <f>SUM(N29:N55)</f>
        <v>0</v>
      </c>
      <c r="O57" s="27">
        <f>SUM(O29:O55)</f>
        <v>0</v>
      </c>
      <c r="P57" s="27">
        <f>SUM(P29:P55)</f>
        <v>0</v>
      </c>
      <c r="Q57" s="6"/>
      <c r="R57" s="4"/>
      <c r="S57" s="2"/>
      <c r="T57" s="2"/>
      <c r="U57" s="2"/>
      <c r="V57" s="1"/>
      <c r="W57" s="1"/>
      <c r="X57" s="1"/>
      <c r="Y57" s="1"/>
      <c r="Z57" s="1"/>
    </row>
    <row r="58" spans="1:26" ht="15.75">
      <c r="A58" s="10"/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7"/>
      <c r="Q58" s="6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0"/>
      <c r="B59" s="10" t="s">
        <v>42</v>
      </c>
      <c r="C59" s="24"/>
      <c r="D59" s="27">
        <f aca="true" t="shared" si="10" ref="D59:P59">D25+D57</f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6">
        <f>SUM(D59:O59)-P59</f>
        <v>0</v>
      </c>
      <c r="R59" s="2"/>
      <c r="S59" s="1"/>
      <c r="T59" s="1"/>
      <c r="U59" s="1"/>
      <c r="V59" s="1"/>
      <c r="W59" s="1"/>
      <c r="X59" s="1"/>
      <c r="Y59" s="1"/>
      <c r="Z59" s="1"/>
    </row>
    <row r="60" spans="1:26" ht="15.75">
      <c r="A60" s="10"/>
      <c r="B60" s="10"/>
      <c r="C60" s="2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6">
        <f>+P59-Assumptions!C50</f>
        <v>0</v>
      </c>
      <c r="R60" s="2"/>
      <c r="S60" s="1"/>
      <c r="T60" s="1"/>
      <c r="U60" s="1"/>
      <c r="V60" s="1"/>
      <c r="W60" s="1"/>
      <c r="X60" s="1"/>
      <c r="Y60" s="1"/>
      <c r="Z60" s="1"/>
    </row>
    <row r="61" spans="1:26" ht="15.75">
      <c r="A61" s="10"/>
      <c r="B61" s="10" t="s">
        <v>43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7"/>
      <c r="Q61" s="6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0">
        <v>6101</v>
      </c>
      <c r="B62" s="10" t="s">
        <v>44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7">
        <f aca="true" t="shared" si="11" ref="P62:P82">SUM(D62:O62)</f>
        <v>0</v>
      </c>
      <c r="Q62" s="6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0">
        <v>6102</v>
      </c>
      <c r="B63" s="10" t="s">
        <v>45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7">
        <f t="shared" si="11"/>
        <v>0</v>
      </c>
      <c r="Q63" s="6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0">
        <v>61025</v>
      </c>
      <c r="B64" s="10" t="s">
        <v>201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7">
        <f t="shared" si="11"/>
        <v>0</v>
      </c>
      <c r="Q64" s="6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0">
        <v>6103</v>
      </c>
      <c r="B65" s="10" t="s">
        <v>46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7">
        <f t="shared" si="11"/>
        <v>0</v>
      </c>
      <c r="Q65" s="6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0">
        <v>6104</v>
      </c>
      <c r="B66" s="10" t="s">
        <v>47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7">
        <f t="shared" si="11"/>
        <v>0</v>
      </c>
      <c r="Q66" s="6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0">
        <v>6106</v>
      </c>
      <c r="B67" s="10" t="s">
        <v>48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7">
        <f t="shared" si="11"/>
        <v>0</v>
      </c>
      <c r="Q67" s="6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0">
        <v>6107</v>
      </c>
      <c r="B68" s="10" t="s">
        <v>49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7">
        <f t="shared" si="11"/>
        <v>0</v>
      </c>
      <c r="Q68" s="6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0">
        <v>6108</v>
      </c>
      <c r="B69" s="10" t="s">
        <v>50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7">
        <f t="shared" si="11"/>
        <v>0</v>
      </c>
      <c r="Q69" s="6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0">
        <v>6109</v>
      </c>
      <c r="B70" s="10" t="s">
        <v>51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7">
        <f t="shared" si="11"/>
        <v>0</v>
      </c>
      <c r="Q70" s="6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0">
        <v>6110</v>
      </c>
      <c r="B71" s="10" t="s">
        <v>52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7">
        <f t="shared" si="11"/>
        <v>0</v>
      </c>
      <c r="Q71" s="6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0">
        <v>6120</v>
      </c>
      <c r="B72" s="10" t="s">
        <v>53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7">
        <f t="shared" si="11"/>
        <v>0</v>
      </c>
      <c r="Q72" s="6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0">
        <v>6131</v>
      </c>
      <c r="B73" s="10" t="s">
        <v>54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7">
        <f t="shared" si="11"/>
        <v>0</v>
      </c>
      <c r="Q73" s="6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0">
        <v>6132</v>
      </c>
      <c r="B74" s="10" t="s">
        <v>55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7">
        <f t="shared" si="11"/>
        <v>0</v>
      </c>
      <c r="Q74" s="6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0">
        <v>6141</v>
      </c>
      <c r="B75" s="10" t="s">
        <v>56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7">
        <f t="shared" si="11"/>
        <v>0</v>
      </c>
      <c r="Q75" s="6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0">
        <v>6142</v>
      </c>
      <c r="B76" s="10" t="s">
        <v>216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7">
        <f t="shared" si="11"/>
        <v>0</v>
      </c>
      <c r="Q76" s="6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0">
        <v>6145</v>
      </c>
      <c r="B77" s="10" t="s">
        <v>215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7">
        <f t="shared" si="11"/>
        <v>0</v>
      </c>
      <c r="Q77" s="6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0">
        <v>6152</v>
      </c>
      <c r="B78" s="10" t="s">
        <v>57</v>
      </c>
      <c r="C78" s="2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27">
        <f t="shared" si="11"/>
        <v>0</v>
      </c>
      <c r="Q78" s="6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0">
        <v>6154</v>
      </c>
      <c r="B79" s="10" t="s">
        <v>58</v>
      </c>
      <c r="C79" s="2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7">
        <f t="shared" si="11"/>
        <v>0</v>
      </c>
      <c r="Q79" s="6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0">
        <v>6160</v>
      </c>
      <c r="B80" s="10" t="s">
        <v>213</v>
      </c>
      <c r="C80" s="2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7">
        <f t="shared" si="11"/>
        <v>0</v>
      </c>
      <c r="Q80" s="12" t="s">
        <v>59</v>
      </c>
      <c r="R80" s="3"/>
      <c r="S80" s="1"/>
      <c r="T80" s="1"/>
      <c r="U80" s="1"/>
      <c r="V80" s="1"/>
      <c r="W80" s="1"/>
      <c r="X80" s="1"/>
      <c r="Y80" s="1"/>
      <c r="Z80" s="1"/>
    </row>
    <row r="81" spans="1:26" ht="15.75">
      <c r="A81" s="10">
        <v>6190</v>
      </c>
      <c r="B81" s="10" t="s">
        <v>214</v>
      </c>
      <c r="C81" s="2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7">
        <f t="shared" si="11"/>
        <v>0</v>
      </c>
      <c r="Q81" s="12"/>
      <c r="R81" s="3"/>
      <c r="S81" s="1"/>
      <c r="T81" s="1"/>
      <c r="U81" s="1"/>
      <c r="V81" s="1"/>
      <c r="W81" s="1"/>
      <c r="X81" s="1"/>
      <c r="Y81" s="1"/>
      <c r="Z81" s="1"/>
    </row>
    <row r="82" spans="1:26" ht="15.75">
      <c r="A82" s="10">
        <v>6199</v>
      </c>
      <c r="B82" s="10" t="s">
        <v>200</v>
      </c>
      <c r="C82" s="24"/>
      <c r="D82" s="28"/>
      <c r="E82" s="28"/>
      <c r="F82" s="28"/>
      <c r="G82" s="24"/>
      <c r="H82" s="28"/>
      <c r="I82" s="28"/>
      <c r="J82" s="28"/>
      <c r="K82" s="28"/>
      <c r="L82" s="28"/>
      <c r="M82" s="28"/>
      <c r="N82" s="28"/>
      <c r="O82" s="28"/>
      <c r="P82" s="27">
        <f t="shared" si="11"/>
        <v>0</v>
      </c>
      <c r="Q82" s="6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0"/>
      <c r="B83" s="10"/>
      <c r="C83" s="28"/>
      <c r="D83" s="26" t="s">
        <v>7</v>
      </c>
      <c r="E83" s="26" t="s">
        <v>7</v>
      </c>
      <c r="F83" s="26" t="s">
        <v>7</v>
      </c>
      <c r="G83" s="26" t="s">
        <v>7</v>
      </c>
      <c r="H83" s="26" t="s">
        <v>7</v>
      </c>
      <c r="I83" s="26" t="s">
        <v>7</v>
      </c>
      <c r="J83" s="26" t="s">
        <v>7</v>
      </c>
      <c r="K83" s="26" t="s">
        <v>7</v>
      </c>
      <c r="L83" s="26" t="s">
        <v>7</v>
      </c>
      <c r="M83" s="26" t="s">
        <v>7</v>
      </c>
      <c r="N83" s="26" t="s">
        <v>7</v>
      </c>
      <c r="O83" s="26" t="s">
        <v>7</v>
      </c>
      <c r="P83" s="31" t="s">
        <v>7</v>
      </c>
      <c r="Q83" s="6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0"/>
      <c r="B84" s="10" t="s">
        <v>60</v>
      </c>
      <c r="C84" s="24"/>
      <c r="D84" s="27">
        <f>SUM(D62:D83)</f>
        <v>0</v>
      </c>
      <c r="E84" s="27">
        <f>SUM(E62:E83)</f>
        <v>0</v>
      </c>
      <c r="F84" s="27">
        <f>SUM(F62:F83)</f>
        <v>0</v>
      </c>
      <c r="G84" s="27">
        <f>SUM(G62:G83)</f>
        <v>0</v>
      </c>
      <c r="H84" s="27">
        <f>SUM(H62:H83)</f>
        <v>0</v>
      </c>
      <c r="I84" s="27">
        <f aca="true" t="shared" si="12" ref="I84:O84">SUM(I62:I83)</f>
        <v>0</v>
      </c>
      <c r="J84" s="27">
        <f t="shared" si="12"/>
        <v>0</v>
      </c>
      <c r="K84" s="27">
        <f t="shared" si="12"/>
        <v>0</v>
      </c>
      <c r="L84" s="27">
        <f t="shared" si="12"/>
        <v>0</v>
      </c>
      <c r="M84" s="27">
        <f t="shared" si="12"/>
        <v>0</v>
      </c>
      <c r="N84" s="27">
        <f t="shared" si="12"/>
        <v>0</v>
      </c>
      <c r="O84" s="27">
        <f t="shared" si="12"/>
        <v>0</v>
      </c>
      <c r="P84" s="27">
        <f>SUM(P62:P83)</f>
        <v>0</v>
      </c>
      <c r="Q84" s="6">
        <f>SUM(D84:O84)-P84</f>
        <v>0</v>
      </c>
      <c r="R84" s="4"/>
      <c r="S84" s="4"/>
      <c r="T84" s="2"/>
      <c r="U84" s="1"/>
      <c r="V84" s="1"/>
      <c r="W84" s="1"/>
      <c r="X84" s="1"/>
      <c r="Y84" s="1"/>
      <c r="Z84" s="1"/>
    </row>
    <row r="85" spans="1:26" ht="15.75">
      <c r="A85" s="10"/>
      <c r="B85" s="1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7"/>
      <c r="Q85" s="6">
        <f>+P84-Assumptions!C74</f>
        <v>0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0"/>
      <c r="B86" s="10" t="s">
        <v>61</v>
      </c>
      <c r="C86" s="24"/>
      <c r="D86" s="44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7"/>
      <c r="Q86" s="6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0">
        <v>6201</v>
      </c>
      <c r="B87" s="10" t="s">
        <v>62</v>
      </c>
      <c r="C87" s="2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27">
        <f aca="true" t="shared" si="13" ref="P87:P102">SUM(D87:O87)</f>
        <v>0</v>
      </c>
      <c r="Q87" s="6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0">
        <v>6202</v>
      </c>
      <c r="B88" s="10" t="s">
        <v>63</v>
      </c>
      <c r="C88" s="2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27">
        <f t="shared" si="13"/>
        <v>0</v>
      </c>
      <c r="Q88" s="6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0">
        <v>6203</v>
      </c>
      <c r="B89" s="10" t="s">
        <v>64</v>
      </c>
      <c r="C89" s="2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27">
        <f t="shared" si="13"/>
        <v>0</v>
      </c>
      <c r="Q89" s="6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0">
        <v>6204</v>
      </c>
      <c r="B90" s="10" t="s">
        <v>218</v>
      </c>
      <c r="C90" s="2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27">
        <f t="shared" si="13"/>
        <v>0</v>
      </c>
      <c r="Q90" s="6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0">
        <v>6205</v>
      </c>
      <c r="B91" s="10" t="s">
        <v>217</v>
      </c>
      <c r="C91" s="2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27">
        <f t="shared" si="13"/>
        <v>0</v>
      </c>
      <c r="Q91" s="6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0">
        <v>6207</v>
      </c>
      <c r="B92" s="10" t="s">
        <v>65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7">
        <f t="shared" si="13"/>
        <v>0</v>
      </c>
      <c r="Q92" s="6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0">
        <v>6208</v>
      </c>
      <c r="B93" s="10" t="s">
        <v>66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7">
        <f t="shared" si="13"/>
        <v>0</v>
      </c>
      <c r="Q93" s="6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0">
        <v>6209</v>
      </c>
      <c r="B94" s="10" t="s">
        <v>219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7">
        <f t="shared" si="13"/>
        <v>0</v>
      </c>
      <c r="Q94" s="6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0">
        <v>6210</v>
      </c>
      <c r="B95" s="10" t="s">
        <v>67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7">
        <f t="shared" si="13"/>
        <v>0</v>
      </c>
      <c r="Q95" s="6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0">
        <v>6211</v>
      </c>
      <c r="B96" s="10" t="s">
        <v>68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7">
        <f t="shared" si="13"/>
        <v>0</v>
      </c>
      <c r="Q96" s="6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0">
        <v>6220</v>
      </c>
      <c r="B97" s="10" t="s">
        <v>69</v>
      </c>
      <c r="C97" s="2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7">
        <v>0</v>
      </c>
      <c r="Q97" s="6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0">
        <v>6221</v>
      </c>
      <c r="B98" s="10" t="s">
        <v>70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7">
        <f t="shared" si="13"/>
        <v>0</v>
      </c>
      <c r="Q98" s="6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0">
        <v>6231</v>
      </c>
      <c r="B99" s="10" t="s">
        <v>71</v>
      </c>
      <c r="C99" s="2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27">
        <f t="shared" si="13"/>
        <v>0</v>
      </c>
      <c r="Q99" s="6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0">
        <v>6244</v>
      </c>
      <c r="B100" s="10" t="s">
        <v>72</v>
      </c>
      <c r="C100" s="28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27">
        <f t="shared" si="13"/>
        <v>0</v>
      </c>
      <c r="Q100" s="6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0">
        <v>6255</v>
      </c>
      <c r="B101" s="10" t="s">
        <v>220</v>
      </c>
      <c r="C101" s="28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91"/>
      <c r="O101" s="85"/>
      <c r="P101" s="27">
        <f t="shared" si="13"/>
        <v>0</v>
      </c>
      <c r="Q101" s="6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0">
        <v>6299</v>
      </c>
      <c r="B102" s="10" t="s">
        <v>221</v>
      </c>
      <c r="C102" s="2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27">
        <f t="shared" si="13"/>
        <v>0</v>
      </c>
      <c r="Q102" s="6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0"/>
      <c r="B103" s="10"/>
      <c r="C103" s="24"/>
      <c r="D103" s="26" t="s">
        <v>7</v>
      </c>
      <c r="E103" s="26" t="s">
        <v>7</v>
      </c>
      <c r="F103" s="26" t="s">
        <v>7</v>
      </c>
      <c r="G103" s="26" t="s">
        <v>7</v>
      </c>
      <c r="H103" s="26" t="s">
        <v>7</v>
      </c>
      <c r="I103" s="26" t="s">
        <v>7</v>
      </c>
      <c r="J103" s="26" t="s">
        <v>7</v>
      </c>
      <c r="K103" s="26" t="s">
        <v>7</v>
      </c>
      <c r="L103" s="26" t="s">
        <v>7</v>
      </c>
      <c r="M103" s="26" t="s">
        <v>7</v>
      </c>
      <c r="N103" s="26" t="s">
        <v>7</v>
      </c>
      <c r="O103" s="26" t="s">
        <v>7</v>
      </c>
      <c r="P103" s="26" t="s">
        <v>7</v>
      </c>
      <c r="Q103" s="6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0"/>
      <c r="B104" s="10" t="s">
        <v>73</v>
      </c>
      <c r="C104" s="24"/>
      <c r="D104" s="27">
        <f aca="true" t="shared" si="14" ref="D104:P104">SUM(D87:D103)</f>
        <v>0</v>
      </c>
      <c r="E104" s="27">
        <f t="shared" si="14"/>
        <v>0</v>
      </c>
      <c r="F104" s="27">
        <f t="shared" si="14"/>
        <v>0</v>
      </c>
      <c r="G104" s="27">
        <f t="shared" si="14"/>
        <v>0</v>
      </c>
      <c r="H104" s="27">
        <f t="shared" si="14"/>
        <v>0</v>
      </c>
      <c r="I104" s="27">
        <f t="shared" si="14"/>
        <v>0</v>
      </c>
      <c r="J104" s="27">
        <f t="shared" si="14"/>
        <v>0</v>
      </c>
      <c r="K104" s="27">
        <f t="shared" si="14"/>
        <v>0</v>
      </c>
      <c r="L104" s="27">
        <f t="shared" si="14"/>
        <v>0</v>
      </c>
      <c r="M104" s="27">
        <f t="shared" si="14"/>
        <v>0</v>
      </c>
      <c r="N104" s="27">
        <f t="shared" si="14"/>
        <v>0</v>
      </c>
      <c r="O104" s="27">
        <f t="shared" si="14"/>
        <v>0</v>
      </c>
      <c r="P104" s="27">
        <f t="shared" si="14"/>
        <v>0</v>
      </c>
      <c r="Q104" s="6">
        <f>SUM(D104:O104)-P104</f>
        <v>0</v>
      </c>
      <c r="R104" s="4"/>
      <c r="S104" s="4"/>
      <c r="T104" s="2"/>
      <c r="U104" s="1"/>
      <c r="V104" s="1"/>
      <c r="W104" s="1"/>
      <c r="X104" s="1"/>
      <c r="Y104" s="1"/>
      <c r="Z104" s="1"/>
    </row>
    <row r="105" spans="1:26" ht="15.75">
      <c r="A105" s="10"/>
      <c r="B105" s="10"/>
      <c r="C105" s="4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7"/>
      <c r="Q105" s="6">
        <f>+P104-Assumptions!C94</f>
        <v>0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0"/>
      <c r="B106" s="10" t="s">
        <v>74</v>
      </c>
      <c r="C106" s="24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7"/>
      <c r="Q106" s="6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0">
        <v>6301</v>
      </c>
      <c r="B107" s="10" t="s">
        <v>75</v>
      </c>
      <c r="C107" s="24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27">
        <f aca="true" t="shared" si="15" ref="P107:P114">SUM(D107:O107)</f>
        <v>0</v>
      </c>
      <c r="Q107" s="6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0">
        <v>6302</v>
      </c>
      <c r="B108" s="10" t="s">
        <v>193</v>
      </c>
      <c r="C108" s="24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27">
        <f t="shared" si="15"/>
        <v>0</v>
      </c>
      <c r="Q108" s="6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0">
        <v>6303</v>
      </c>
      <c r="B109" s="10" t="s">
        <v>76</v>
      </c>
      <c r="C109" s="24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27">
        <f t="shared" si="15"/>
        <v>0</v>
      </c>
      <c r="Q109" s="6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0">
        <v>6304</v>
      </c>
      <c r="B110" s="10" t="s">
        <v>77</v>
      </c>
      <c r="C110" s="24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27">
        <f t="shared" si="15"/>
        <v>0</v>
      </c>
      <c r="Q110" s="6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0">
        <v>6305</v>
      </c>
      <c r="B111" s="10" t="s">
        <v>78</v>
      </c>
      <c r="C111" s="24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27">
        <f t="shared" si="15"/>
        <v>0</v>
      </c>
      <c r="Q111" s="6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0">
        <v>6306</v>
      </c>
      <c r="B112" s="10" t="s">
        <v>79</v>
      </c>
      <c r="C112" s="24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27">
        <f t="shared" si="15"/>
        <v>0</v>
      </c>
      <c r="Q112" s="6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0">
        <v>6307</v>
      </c>
      <c r="B113" s="10" t="s">
        <v>222</v>
      </c>
      <c r="C113" s="24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27">
        <f t="shared" si="15"/>
        <v>0</v>
      </c>
      <c r="Q113" s="6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0">
        <v>6399</v>
      </c>
      <c r="B114" s="10" t="s">
        <v>80</v>
      </c>
      <c r="C114" s="24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27">
        <f t="shared" si="15"/>
        <v>0</v>
      </c>
      <c r="Q114" s="6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0"/>
      <c r="B115" s="10"/>
      <c r="C115" s="24"/>
      <c r="D115" s="25" t="s">
        <v>7</v>
      </c>
      <c r="E115" s="25" t="s">
        <v>7</v>
      </c>
      <c r="F115" s="25" t="s">
        <v>7</v>
      </c>
      <c r="G115" s="25" t="s">
        <v>7</v>
      </c>
      <c r="H115" s="25" t="s">
        <v>7</v>
      </c>
      <c r="I115" s="25" t="s">
        <v>7</v>
      </c>
      <c r="J115" s="25" t="s">
        <v>7</v>
      </c>
      <c r="K115" s="25" t="s">
        <v>7</v>
      </c>
      <c r="L115" s="25" t="s">
        <v>7</v>
      </c>
      <c r="M115" s="25" t="s">
        <v>7</v>
      </c>
      <c r="N115" s="25" t="s">
        <v>7</v>
      </c>
      <c r="O115" s="25" t="s">
        <v>7</v>
      </c>
      <c r="P115" s="32" t="s">
        <v>7</v>
      </c>
      <c r="Q115" s="6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0"/>
      <c r="B116" s="10" t="s">
        <v>81</v>
      </c>
      <c r="C116" s="23"/>
      <c r="D116" s="27">
        <f>SUM(D107:D114)</f>
        <v>0</v>
      </c>
      <c r="E116" s="27">
        <f aca="true" t="shared" si="16" ref="E116:O116">SUM(E107:E114)</f>
        <v>0</v>
      </c>
      <c r="F116" s="27">
        <f t="shared" si="16"/>
        <v>0</v>
      </c>
      <c r="G116" s="27">
        <f t="shared" si="16"/>
        <v>0</v>
      </c>
      <c r="H116" s="27">
        <f t="shared" si="16"/>
        <v>0</v>
      </c>
      <c r="I116" s="27">
        <f t="shared" si="16"/>
        <v>0</v>
      </c>
      <c r="J116" s="27">
        <f t="shared" si="16"/>
        <v>0</v>
      </c>
      <c r="K116" s="27">
        <f t="shared" si="16"/>
        <v>0</v>
      </c>
      <c r="L116" s="27">
        <f t="shared" si="16"/>
        <v>0</v>
      </c>
      <c r="M116" s="27">
        <f t="shared" si="16"/>
        <v>0</v>
      </c>
      <c r="N116" s="27">
        <f t="shared" si="16"/>
        <v>0</v>
      </c>
      <c r="O116" s="27">
        <f t="shared" si="16"/>
        <v>0</v>
      </c>
      <c r="P116" s="23">
        <f>SUM(P107:P114)</f>
        <v>0</v>
      </c>
      <c r="Q116" s="6">
        <f>SUM(D116:O116)-P116</f>
        <v>0</v>
      </c>
      <c r="R116" s="2"/>
      <c r="S116" s="2"/>
      <c r="T116" s="1"/>
      <c r="U116" s="1"/>
      <c r="V116" s="1"/>
      <c r="W116" s="1"/>
      <c r="X116" s="1"/>
      <c r="Y116" s="1"/>
      <c r="Z116" s="1"/>
    </row>
    <row r="117" spans="1:26" ht="15.75">
      <c r="A117" s="10"/>
      <c r="B117" s="10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6"/>
      <c r="R117" s="2"/>
      <c r="S117" s="2"/>
      <c r="T117" s="1"/>
      <c r="U117" s="1"/>
      <c r="V117" s="1"/>
      <c r="W117" s="1"/>
      <c r="X117" s="1"/>
      <c r="Y117" s="1"/>
      <c r="Z117" s="1"/>
    </row>
    <row r="118" spans="1:26" ht="15.75">
      <c r="A118" s="10"/>
      <c r="B118" s="10" t="s">
        <v>82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7"/>
      <c r="Q118" s="6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0">
        <v>6401</v>
      </c>
      <c r="B119" s="10" t="s">
        <v>186</v>
      </c>
      <c r="C119" s="2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27">
        <f aca="true" t="shared" si="17" ref="P119:P124">SUM(D119:O119)</f>
        <v>0</v>
      </c>
      <c r="Q119" s="99"/>
      <c r="R119" s="100"/>
      <c r="S119" s="100"/>
      <c r="T119" s="100"/>
      <c r="U119" s="100"/>
      <c r="V119" s="100"/>
      <c r="W119" s="1"/>
      <c r="X119" s="1"/>
      <c r="Y119" s="1"/>
      <c r="Z119" s="1"/>
    </row>
    <row r="120" spans="1:26" ht="15.75">
      <c r="A120" s="10">
        <v>64015</v>
      </c>
      <c r="B120" s="10" t="s">
        <v>83</v>
      </c>
      <c r="C120" s="24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6"/>
      <c r="O120" s="85"/>
      <c r="P120" s="27">
        <f t="shared" si="17"/>
        <v>0</v>
      </c>
      <c r="Q120" s="6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0">
        <v>6402</v>
      </c>
      <c r="B121" s="10" t="s">
        <v>370</v>
      </c>
      <c r="C121" s="24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27">
        <f t="shared" si="17"/>
        <v>0</v>
      </c>
      <c r="Q121" s="6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0"/>
      <c r="B122" s="10"/>
      <c r="C122" s="24" t="s">
        <v>59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27">
        <f t="shared" si="17"/>
        <v>0</v>
      </c>
      <c r="Q122" s="6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0">
        <v>6410</v>
      </c>
      <c r="B123" s="10" t="s">
        <v>84</v>
      </c>
      <c r="C123" s="2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27">
        <f t="shared" si="17"/>
        <v>0</v>
      </c>
      <c r="Q123" s="99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0">
        <v>6411</v>
      </c>
      <c r="B124" s="10" t="s">
        <v>223</v>
      </c>
      <c r="C124" s="24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27">
        <f t="shared" si="17"/>
        <v>0</v>
      </c>
      <c r="Q124" s="6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0"/>
      <c r="B125" s="10"/>
      <c r="C125" s="24"/>
      <c r="D125" s="25" t="s">
        <v>7</v>
      </c>
      <c r="E125" s="25" t="s">
        <v>7</v>
      </c>
      <c r="F125" s="25" t="s">
        <v>7</v>
      </c>
      <c r="G125" s="25" t="s">
        <v>7</v>
      </c>
      <c r="H125" s="25" t="s">
        <v>7</v>
      </c>
      <c r="I125" s="25" t="s">
        <v>7</v>
      </c>
      <c r="J125" s="25" t="s">
        <v>7</v>
      </c>
      <c r="K125" s="25" t="s">
        <v>7</v>
      </c>
      <c r="L125" s="25" t="s">
        <v>7</v>
      </c>
      <c r="M125" s="25" t="s">
        <v>7</v>
      </c>
      <c r="N125" s="25" t="s">
        <v>7</v>
      </c>
      <c r="O125" s="25" t="s">
        <v>7</v>
      </c>
      <c r="P125" s="32" t="s">
        <v>7</v>
      </c>
      <c r="Q125" s="6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0"/>
      <c r="B126" s="10" t="s">
        <v>85</v>
      </c>
      <c r="C126" s="24"/>
      <c r="D126" s="23">
        <f>SUM(D119:D124)</f>
        <v>0</v>
      </c>
      <c r="E126" s="23">
        <f aca="true" t="shared" si="18" ref="E126:O126">SUM(E119:E124)</f>
        <v>0</v>
      </c>
      <c r="F126" s="23">
        <f t="shared" si="18"/>
        <v>0</v>
      </c>
      <c r="G126" s="23">
        <f t="shared" si="18"/>
        <v>0</v>
      </c>
      <c r="H126" s="23">
        <f t="shared" si="18"/>
        <v>0</v>
      </c>
      <c r="I126" s="23">
        <f t="shared" si="18"/>
        <v>0</v>
      </c>
      <c r="J126" s="23">
        <f t="shared" si="18"/>
        <v>0</v>
      </c>
      <c r="K126" s="23">
        <f t="shared" si="18"/>
        <v>0</v>
      </c>
      <c r="L126" s="23">
        <f t="shared" si="18"/>
        <v>0</v>
      </c>
      <c r="M126" s="23">
        <f t="shared" si="18"/>
        <v>0</v>
      </c>
      <c r="N126" s="23">
        <f t="shared" si="18"/>
        <v>0</v>
      </c>
      <c r="O126" s="23">
        <f t="shared" si="18"/>
        <v>0</v>
      </c>
      <c r="P126" s="23">
        <f>SUM(P119:P124)</f>
        <v>0</v>
      </c>
      <c r="Q126" s="6">
        <f>SUM(D126:O126)-P126</f>
        <v>0</v>
      </c>
      <c r="R126" s="4"/>
      <c r="S126" s="4"/>
      <c r="T126" s="2"/>
      <c r="U126" s="1"/>
      <c r="V126" s="1"/>
      <c r="W126" s="1"/>
      <c r="X126" s="1"/>
      <c r="Y126" s="1"/>
      <c r="Z126" s="1"/>
    </row>
    <row r="127" spans="1:26" ht="15.75">
      <c r="A127" s="10"/>
      <c r="B127" s="10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7"/>
      <c r="Q127" s="6">
        <f>+P126-Assumptions!C116</f>
        <v>0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0"/>
      <c r="B128" s="10" t="s">
        <v>86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7"/>
      <c r="Q128" s="6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0">
        <v>6501</v>
      </c>
      <c r="B129" s="10" t="s">
        <v>87</v>
      </c>
      <c r="C129" s="2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27">
        <f aca="true" t="shared" si="19" ref="P129:P144">SUM(D129:O129)</f>
        <v>0</v>
      </c>
      <c r="Q129" s="6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0">
        <v>6502</v>
      </c>
      <c r="B130" s="10" t="s">
        <v>88</v>
      </c>
      <c r="C130" s="24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27">
        <f t="shared" si="19"/>
        <v>0</v>
      </c>
      <c r="Q130" s="6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0">
        <v>6503</v>
      </c>
      <c r="B131" s="10" t="s">
        <v>89</v>
      </c>
      <c r="C131" s="2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27">
        <f t="shared" si="19"/>
        <v>0</v>
      </c>
      <c r="Q131" s="6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0">
        <v>6504</v>
      </c>
      <c r="B132" s="10" t="s">
        <v>90</v>
      </c>
      <c r="C132" s="24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27">
        <f t="shared" si="19"/>
        <v>0</v>
      </c>
      <c r="Q132" s="6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0">
        <v>6505</v>
      </c>
      <c r="B133" s="10" t="s">
        <v>91</v>
      </c>
      <c r="C133" s="24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27">
        <f t="shared" si="19"/>
        <v>0</v>
      </c>
      <c r="Q133" s="6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0">
        <v>6506</v>
      </c>
      <c r="B134" s="10" t="s">
        <v>92</v>
      </c>
      <c r="C134" s="2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27">
        <f t="shared" si="19"/>
        <v>0</v>
      </c>
      <c r="Q134" s="6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0">
        <v>6507</v>
      </c>
      <c r="B135" s="10" t="s">
        <v>93</v>
      </c>
      <c r="C135" s="2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27">
        <f t="shared" si="19"/>
        <v>0</v>
      </c>
      <c r="Q135" s="6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59" t="s">
        <v>224</v>
      </c>
      <c r="B136" s="10" t="s">
        <v>94</v>
      </c>
      <c r="C136" s="2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27">
        <f t="shared" si="19"/>
        <v>0</v>
      </c>
      <c r="Q136" s="6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51" customFormat="1" ht="15.75">
      <c r="A137" s="57">
        <v>6508</v>
      </c>
      <c r="B137" s="58" t="s">
        <v>187</v>
      </c>
      <c r="C137" s="47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48">
        <f t="shared" si="19"/>
        <v>0</v>
      </c>
      <c r="Q137" s="49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7.25" customHeight="1">
      <c r="A138" s="10">
        <v>6509</v>
      </c>
      <c r="B138" s="10" t="s">
        <v>95</v>
      </c>
      <c r="C138" s="2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27">
        <f t="shared" si="19"/>
        <v>0</v>
      </c>
      <c r="Q138" s="6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0">
        <v>6511</v>
      </c>
      <c r="B139" s="10" t="s">
        <v>96</v>
      </c>
      <c r="C139" s="2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27">
        <f t="shared" si="19"/>
        <v>0</v>
      </c>
      <c r="Q139" s="6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0">
        <v>6512</v>
      </c>
      <c r="B140" s="10" t="s">
        <v>97</v>
      </c>
      <c r="C140" s="2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27">
        <f t="shared" si="19"/>
        <v>0</v>
      </c>
      <c r="Q140" s="6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0">
        <v>6513</v>
      </c>
      <c r="B141" s="10" t="s">
        <v>98</v>
      </c>
      <c r="C141" s="2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27">
        <f t="shared" si="19"/>
        <v>0</v>
      </c>
      <c r="Q141" s="6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0">
        <v>6514</v>
      </c>
      <c r="B142" s="10" t="s">
        <v>99</v>
      </c>
      <c r="C142" s="2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27">
        <f t="shared" si="19"/>
        <v>0</v>
      </c>
      <c r="Q142" s="6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0">
        <v>6588</v>
      </c>
      <c r="B143" s="10" t="s">
        <v>202</v>
      </c>
      <c r="C143" s="28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27">
        <f t="shared" si="19"/>
        <v>0</v>
      </c>
      <c r="Q143" s="6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0">
        <v>6599</v>
      </c>
      <c r="B144" s="10" t="s">
        <v>100</v>
      </c>
      <c r="C144" s="2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27">
        <f t="shared" si="19"/>
        <v>0</v>
      </c>
      <c r="Q144" s="6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0"/>
      <c r="B145" s="10"/>
      <c r="C145" s="24"/>
      <c r="D145" s="32" t="s">
        <v>7</v>
      </c>
      <c r="E145" s="32" t="s">
        <v>7</v>
      </c>
      <c r="F145" s="32" t="s">
        <v>7</v>
      </c>
      <c r="G145" s="32" t="s">
        <v>7</v>
      </c>
      <c r="H145" s="32" t="s">
        <v>7</v>
      </c>
      <c r="I145" s="32" t="s">
        <v>7</v>
      </c>
      <c r="J145" s="25"/>
      <c r="K145" s="32" t="s">
        <v>7</v>
      </c>
      <c r="L145" s="32" t="s">
        <v>7</v>
      </c>
      <c r="M145" s="32" t="s">
        <v>7</v>
      </c>
      <c r="N145" s="32" t="s">
        <v>7</v>
      </c>
      <c r="O145" s="32" t="s">
        <v>7</v>
      </c>
      <c r="P145" s="32" t="s">
        <v>7</v>
      </c>
      <c r="Q145" s="6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0"/>
      <c r="B146" s="10" t="s">
        <v>101</v>
      </c>
      <c r="C146" s="24"/>
      <c r="D146" s="23">
        <f>SUM(D129:D144)</f>
        <v>0</v>
      </c>
      <c r="E146" s="23">
        <f aca="true" t="shared" si="20" ref="E146:O146">SUM(E129:E144)</f>
        <v>0</v>
      </c>
      <c r="F146" s="23">
        <f t="shared" si="20"/>
        <v>0</v>
      </c>
      <c r="G146" s="23">
        <f t="shared" si="20"/>
        <v>0</v>
      </c>
      <c r="H146" s="23">
        <f t="shared" si="20"/>
        <v>0</v>
      </c>
      <c r="I146" s="23">
        <f t="shared" si="20"/>
        <v>0</v>
      </c>
      <c r="J146" s="23">
        <f t="shared" si="20"/>
        <v>0</v>
      </c>
      <c r="K146" s="23">
        <f t="shared" si="20"/>
        <v>0</v>
      </c>
      <c r="L146" s="23">
        <f t="shared" si="20"/>
        <v>0</v>
      </c>
      <c r="M146" s="23">
        <f t="shared" si="20"/>
        <v>0</v>
      </c>
      <c r="N146" s="23">
        <f t="shared" si="20"/>
        <v>0</v>
      </c>
      <c r="O146" s="23">
        <f t="shared" si="20"/>
        <v>0</v>
      </c>
      <c r="P146" s="23">
        <f>SUM(P129:P144)</f>
        <v>0</v>
      </c>
      <c r="Q146" s="6">
        <f>SUM(D146:O146)-P146</f>
        <v>0</v>
      </c>
      <c r="R146" s="4"/>
      <c r="S146" s="4"/>
      <c r="T146" s="2"/>
      <c r="U146" s="1"/>
      <c r="V146" s="1"/>
      <c r="W146" s="1"/>
      <c r="X146" s="1"/>
      <c r="Y146" s="1"/>
      <c r="Z146" s="1"/>
    </row>
    <row r="147" spans="1:26" ht="15.75">
      <c r="A147" s="10"/>
      <c r="B147" s="10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7"/>
      <c r="Q147" s="6">
        <f>+P146-Assumptions!C136</f>
        <v>0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0"/>
      <c r="B148" s="10" t="s">
        <v>102</v>
      </c>
      <c r="C148" s="2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24"/>
      <c r="Q148" s="6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0">
        <v>6601</v>
      </c>
      <c r="B149" s="10" t="s">
        <v>203</v>
      </c>
      <c r="C149" s="2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27">
        <f aca="true" t="shared" si="21" ref="P149:P155">SUM(D149:O149)</f>
        <v>0</v>
      </c>
      <c r="Q149" s="6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0">
        <v>66015</v>
      </c>
      <c r="B150" s="10" t="s">
        <v>204</v>
      </c>
      <c r="C150" s="2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27">
        <f t="shared" si="21"/>
        <v>0</v>
      </c>
      <c r="Q150" s="6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0">
        <v>6602</v>
      </c>
      <c r="B151" s="10" t="s">
        <v>103</v>
      </c>
      <c r="C151" s="24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27">
        <f t="shared" si="21"/>
        <v>0</v>
      </c>
      <c r="Q151" s="6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0">
        <v>66025</v>
      </c>
      <c r="B152" s="10" t="s">
        <v>104</v>
      </c>
      <c r="C152" s="24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27">
        <f t="shared" si="21"/>
        <v>0</v>
      </c>
      <c r="Q152" s="6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0">
        <v>6603</v>
      </c>
      <c r="B153" s="10" t="s">
        <v>105</v>
      </c>
      <c r="C153" s="2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27">
        <f t="shared" si="21"/>
        <v>0</v>
      </c>
      <c r="Q153" s="6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0">
        <v>66035</v>
      </c>
      <c r="B154" s="10" t="s">
        <v>106</v>
      </c>
      <c r="C154" s="24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27">
        <f t="shared" si="21"/>
        <v>0</v>
      </c>
      <c r="Q154" s="6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0">
        <v>6699</v>
      </c>
      <c r="B155" s="10" t="s">
        <v>205</v>
      </c>
      <c r="C155" s="24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27">
        <f t="shared" si="21"/>
        <v>0</v>
      </c>
      <c r="Q155" s="6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0"/>
      <c r="B156" s="10"/>
      <c r="C156" s="24"/>
      <c r="D156" s="25" t="s">
        <v>7</v>
      </c>
      <c r="E156" s="25" t="s">
        <v>7</v>
      </c>
      <c r="F156" s="25" t="s">
        <v>7</v>
      </c>
      <c r="G156" s="25" t="s">
        <v>7</v>
      </c>
      <c r="H156" s="25" t="s">
        <v>7</v>
      </c>
      <c r="I156" s="25" t="s">
        <v>7</v>
      </c>
      <c r="J156" s="25" t="s">
        <v>7</v>
      </c>
      <c r="K156" s="25" t="s">
        <v>7</v>
      </c>
      <c r="L156" s="25" t="s">
        <v>7</v>
      </c>
      <c r="M156" s="25" t="s">
        <v>7</v>
      </c>
      <c r="N156" s="25" t="s">
        <v>7</v>
      </c>
      <c r="O156" s="25" t="s">
        <v>7</v>
      </c>
      <c r="P156" s="32" t="s">
        <v>7</v>
      </c>
      <c r="Q156" s="6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0"/>
      <c r="B157" s="10" t="s">
        <v>107</v>
      </c>
      <c r="C157" s="24"/>
      <c r="D157" s="23">
        <f>SUM(D149:D155)</f>
        <v>0</v>
      </c>
      <c r="E157" s="23">
        <f aca="true" t="shared" si="22" ref="E157:O157">SUM(E149:E155)</f>
        <v>0</v>
      </c>
      <c r="F157" s="23">
        <f t="shared" si="22"/>
        <v>0</v>
      </c>
      <c r="G157" s="23">
        <f t="shared" si="22"/>
        <v>0</v>
      </c>
      <c r="H157" s="23">
        <f t="shared" si="22"/>
        <v>0</v>
      </c>
      <c r="I157" s="23">
        <f t="shared" si="22"/>
        <v>0</v>
      </c>
      <c r="J157" s="23">
        <f t="shared" si="22"/>
        <v>0</v>
      </c>
      <c r="K157" s="23">
        <f t="shared" si="22"/>
        <v>0</v>
      </c>
      <c r="L157" s="23">
        <f t="shared" si="22"/>
        <v>0</v>
      </c>
      <c r="M157" s="23">
        <f t="shared" si="22"/>
        <v>0</v>
      </c>
      <c r="N157" s="23">
        <f t="shared" si="22"/>
        <v>0</v>
      </c>
      <c r="O157" s="23">
        <f t="shared" si="22"/>
        <v>0</v>
      </c>
      <c r="P157" s="23">
        <f>SUM(P149:P155)</f>
        <v>0</v>
      </c>
      <c r="Q157" s="6">
        <f>SUM(D157:O157)-P157</f>
        <v>0</v>
      </c>
      <c r="R157" s="4"/>
      <c r="S157" s="4"/>
      <c r="T157" s="2"/>
      <c r="U157" s="1"/>
      <c r="V157" s="1"/>
      <c r="W157" s="1"/>
      <c r="X157" s="1"/>
      <c r="Y157" s="1"/>
      <c r="Z157" s="1"/>
    </row>
    <row r="158" spans="1:26" ht="15.75">
      <c r="A158" s="10"/>
      <c r="B158" s="10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7"/>
      <c r="Q158" s="6">
        <f>+P157-Assumptions!C147</f>
        <v>0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0"/>
      <c r="B159" s="10" t="s">
        <v>108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7"/>
      <c r="Q159" s="6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0">
        <v>6701</v>
      </c>
      <c r="B160" s="10" t="s">
        <v>109</v>
      </c>
      <c r="C160" s="2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27">
        <f aca="true" t="shared" si="23" ref="P160:P180">SUM(D160:O160)</f>
        <v>0</v>
      </c>
      <c r="Q160" s="6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0">
        <v>6702</v>
      </c>
      <c r="B161" s="10" t="s">
        <v>194</v>
      </c>
      <c r="C161" s="2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27">
        <f t="shared" si="23"/>
        <v>0</v>
      </c>
      <c r="Q161" s="6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0">
        <v>6703</v>
      </c>
      <c r="B162" s="10" t="s">
        <v>110</v>
      </c>
      <c r="C162" s="2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27">
        <f t="shared" si="23"/>
        <v>0</v>
      </c>
      <c r="Q162" s="6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0">
        <v>6704</v>
      </c>
      <c r="B163" s="10" t="s">
        <v>111</v>
      </c>
      <c r="C163" s="24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27">
        <f t="shared" si="23"/>
        <v>0</v>
      </c>
      <c r="Q163" s="6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0">
        <v>6705</v>
      </c>
      <c r="B164" s="10" t="s">
        <v>112</v>
      </c>
      <c r="C164" s="24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27">
        <f t="shared" si="23"/>
        <v>0</v>
      </c>
      <c r="Q164" s="6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0">
        <v>6706</v>
      </c>
      <c r="B165" s="10" t="s">
        <v>113</v>
      </c>
      <c r="C165" s="24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27">
        <f t="shared" si="23"/>
        <v>0</v>
      </c>
      <c r="Q165" s="6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0">
        <v>6707</v>
      </c>
      <c r="B166" s="10" t="s">
        <v>114</v>
      </c>
      <c r="C166" s="24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27">
        <f t="shared" si="23"/>
        <v>0</v>
      </c>
      <c r="Q166" s="6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0">
        <v>6708</v>
      </c>
      <c r="B167" s="10" t="s">
        <v>115</v>
      </c>
      <c r="C167" s="24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27">
        <f t="shared" si="23"/>
        <v>0</v>
      </c>
      <c r="Q167" s="6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0">
        <v>6709</v>
      </c>
      <c r="B168" s="10" t="s">
        <v>116</v>
      </c>
      <c r="C168" s="24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27">
        <f t="shared" si="23"/>
        <v>0</v>
      </c>
      <c r="Q168" s="6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0">
        <v>6712</v>
      </c>
      <c r="B169" s="10" t="s">
        <v>117</v>
      </c>
      <c r="C169" s="24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27">
        <f t="shared" si="23"/>
        <v>0</v>
      </c>
      <c r="Q169" s="6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0">
        <v>6713</v>
      </c>
      <c r="B170" s="10" t="s">
        <v>118</v>
      </c>
      <c r="C170" s="24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27">
        <f t="shared" si="23"/>
        <v>0</v>
      </c>
      <c r="Q170" s="6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0">
        <v>6714</v>
      </c>
      <c r="B171" s="10" t="s">
        <v>119</v>
      </c>
      <c r="C171" s="24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27">
        <f t="shared" si="23"/>
        <v>0</v>
      </c>
      <c r="Q171" s="6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0">
        <v>6715</v>
      </c>
      <c r="B172" s="10" t="s">
        <v>120</v>
      </c>
      <c r="C172" s="24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27">
        <f t="shared" si="23"/>
        <v>0</v>
      </c>
      <c r="Q172" s="6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0">
        <v>6720</v>
      </c>
      <c r="B173" s="10" t="s">
        <v>121</v>
      </c>
      <c r="C173" s="24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27">
        <f t="shared" si="23"/>
        <v>0</v>
      </c>
      <c r="Q173" s="6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0">
        <v>6721</v>
      </c>
      <c r="B174" s="10" t="s">
        <v>122</v>
      </c>
      <c r="C174" s="24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27">
        <f t="shared" si="23"/>
        <v>0</v>
      </c>
      <c r="Q174" s="6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0">
        <v>6722</v>
      </c>
      <c r="B175" s="10" t="s">
        <v>123</v>
      </c>
      <c r="C175" s="24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27">
        <f t="shared" si="23"/>
        <v>0</v>
      </c>
      <c r="Q175" s="6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0">
        <v>6730</v>
      </c>
      <c r="B176" s="10" t="s">
        <v>124</v>
      </c>
      <c r="C176" s="24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27">
        <f t="shared" si="23"/>
        <v>0</v>
      </c>
      <c r="Q176" s="6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0">
        <v>6731</v>
      </c>
      <c r="B177" s="10" t="s">
        <v>125</v>
      </c>
      <c r="C177" s="2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27">
        <f t="shared" si="23"/>
        <v>0</v>
      </c>
      <c r="Q177" s="6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0">
        <v>6732</v>
      </c>
      <c r="B178" s="10" t="s">
        <v>126</v>
      </c>
      <c r="C178" s="24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27">
        <f t="shared" si="23"/>
        <v>0</v>
      </c>
      <c r="Q178" s="6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0">
        <v>6733</v>
      </c>
      <c r="B179" s="10" t="s">
        <v>127</v>
      </c>
      <c r="C179" s="24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27">
        <f t="shared" si="23"/>
        <v>0</v>
      </c>
      <c r="Q179" s="6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0">
        <v>6740</v>
      </c>
      <c r="B180" s="10" t="s">
        <v>128</v>
      </c>
      <c r="C180" s="24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27">
        <f t="shared" si="23"/>
        <v>0</v>
      </c>
      <c r="Q180" s="6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0"/>
      <c r="B181" s="10"/>
      <c r="C181" s="24"/>
      <c r="D181" s="26" t="s">
        <v>7</v>
      </c>
      <c r="E181" s="26" t="s">
        <v>7</v>
      </c>
      <c r="F181" s="26" t="s">
        <v>7</v>
      </c>
      <c r="G181" s="26" t="s">
        <v>7</v>
      </c>
      <c r="H181" s="26" t="s">
        <v>7</v>
      </c>
      <c r="I181" s="26" t="s">
        <v>7</v>
      </c>
      <c r="J181" s="26" t="s">
        <v>7</v>
      </c>
      <c r="K181" s="26" t="s">
        <v>7</v>
      </c>
      <c r="L181" s="26" t="s">
        <v>7</v>
      </c>
      <c r="M181" s="26" t="s">
        <v>7</v>
      </c>
      <c r="N181" s="26" t="s">
        <v>7</v>
      </c>
      <c r="O181" s="26" t="s">
        <v>7</v>
      </c>
      <c r="P181" s="31" t="s">
        <v>7</v>
      </c>
      <c r="Q181" s="6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0"/>
      <c r="B182" s="10" t="s">
        <v>129</v>
      </c>
      <c r="C182" s="24"/>
      <c r="D182" s="27">
        <f aca="true" t="shared" si="24" ref="D182:P182">SUM(D160:D181)</f>
        <v>0</v>
      </c>
      <c r="E182" s="27">
        <f t="shared" si="24"/>
        <v>0</v>
      </c>
      <c r="F182" s="27">
        <f t="shared" si="24"/>
        <v>0</v>
      </c>
      <c r="G182" s="27">
        <f t="shared" si="24"/>
        <v>0</v>
      </c>
      <c r="H182" s="27">
        <f t="shared" si="24"/>
        <v>0</v>
      </c>
      <c r="I182" s="27">
        <f t="shared" si="24"/>
        <v>0</v>
      </c>
      <c r="J182" s="27">
        <f t="shared" si="24"/>
        <v>0</v>
      </c>
      <c r="K182" s="27">
        <f t="shared" si="24"/>
        <v>0</v>
      </c>
      <c r="L182" s="27">
        <f t="shared" si="24"/>
        <v>0</v>
      </c>
      <c r="M182" s="27">
        <f t="shared" si="24"/>
        <v>0</v>
      </c>
      <c r="N182" s="27">
        <f t="shared" si="24"/>
        <v>0</v>
      </c>
      <c r="O182" s="27">
        <f t="shared" si="24"/>
        <v>0</v>
      </c>
      <c r="P182" s="27">
        <f t="shared" si="24"/>
        <v>0</v>
      </c>
      <c r="Q182" s="6">
        <f>SUM(D182:O182)-P182</f>
        <v>0</v>
      </c>
      <c r="R182" s="2"/>
      <c r="S182" s="2"/>
      <c r="T182" s="1"/>
      <c r="U182" s="1"/>
      <c r="V182" s="1"/>
      <c r="W182" s="1"/>
      <c r="X182" s="1"/>
      <c r="Y182" s="1"/>
      <c r="Z182" s="1"/>
    </row>
    <row r="183" spans="1:26" ht="15.75">
      <c r="A183" s="10"/>
      <c r="B183" s="10"/>
      <c r="C183" s="12"/>
      <c r="D183" s="6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7"/>
      <c r="Q183" s="6">
        <f>+P182-Assumptions!C172</f>
        <v>0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0"/>
      <c r="B184" s="10" t="s">
        <v>130</v>
      </c>
      <c r="C184" s="12"/>
      <c r="D184" s="6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7"/>
      <c r="Q184" s="6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0">
        <v>6810</v>
      </c>
      <c r="B185" s="10" t="s">
        <v>131</v>
      </c>
      <c r="C185" s="12"/>
      <c r="D185" s="6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7">
        <f aca="true" t="shared" si="25" ref="P185:P190">SUM(D185:O185)</f>
        <v>0</v>
      </c>
      <c r="Q185" s="6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0">
        <v>6820</v>
      </c>
      <c r="B186" s="10" t="s">
        <v>132</v>
      </c>
      <c r="C186" s="12"/>
      <c r="D186" s="6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7">
        <f t="shared" si="25"/>
        <v>0</v>
      </c>
      <c r="Q186" s="6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0">
        <v>6821</v>
      </c>
      <c r="B187" s="10" t="s">
        <v>188</v>
      </c>
      <c r="C187" s="12"/>
      <c r="D187" s="6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7">
        <f t="shared" si="25"/>
        <v>0</v>
      </c>
      <c r="Q187" s="6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0">
        <v>6850</v>
      </c>
      <c r="B188" s="10" t="s">
        <v>133</v>
      </c>
      <c r="C188" s="12"/>
      <c r="D188" s="6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7">
        <f t="shared" si="25"/>
        <v>0</v>
      </c>
      <c r="Q188" s="6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0">
        <v>6851</v>
      </c>
      <c r="B189" s="10" t="s">
        <v>134</v>
      </c>
      <c r="C189" s="12"/>
      <c r="D189" s="6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7">
        <f t="shared" si="25"/>
        <v>0</v>
      </c>
      <c r="Q189" s="6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0">
        <v>6852</v>
      </c>
      <c r="B190" s="10" t="s">
        <v>135</v>
      </c>
      <c r="C190" s="12"/>
      <c r="D190" s="6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7">
        <f t="shared" si="25"/>
        <v>0</v>
      </c>
      <c r="Q190" s="6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0"/>
      <c r="B191" s="10"/>
      <c r="C191" s="12"/>
      <c r="D191" s="13" t="s">
        <v>7</v>
      </c>
      <c r="E191" s="25" t="s">
        <v>7</v>
      </c>
      <c r="F191" s="25" t="s">
        <v>7</v>
      </c>
      <c r="G191" s="25" t="s">
        <v>7</v>
      </c>
      <c r="H191" s="25" t="s">
        <v>7</v>
      </c>
      <c r="I191" s="25" t="s">
        <v>7</v>
      </c>
      <c r="J191" s="25" t="s">
        <v>7</v>
      </c>
      <c r="K191" s="25" t="s">
        <v>7</v>
      </c>
      <c r="L191" s="25" t="s">
        <v>7</v>
      </c>
      <c r="M191" s="25" t="s">
        <v>7</v>
      </c>
      <c r="N191" s="25" t="s">
        <v>7</v>
      </c>
      <c r="O191" s="25" t="s">
        <v>7</v>
      </c>
      <c r="P191" s="32" t="s">
        <v>7</v>
      </c>
      <c r="Q191" s="6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0"/>
      <c r="B192" s="10" t="s">
        <v>206</v>
      </c>
      <c r="C192" s="12"/>
      <c r="D192" s="12">
        <f>SUM(D185:D190)</f>
        <v>0</v>
      </c>
      <c r="E192" s="24">
        <f aca="true" t="shared" si="26" ref="E192:O192">SUM(E185:E190)</f>
        <v>0</v>
      </c>
      <c r="F192" s="23">
        <f t="shared" si="26"/>
        <v>0</v>
      </c>
      <c r="G192" s="24">
        <f t="shared" si="26"/>
        <v>0</v>
      </c>
      <c r="H192" s="24">
        <f t="shared" si="26"/>
        <v>0</v>
      </c>
      <c r="I192" s="24">
        <f t="shared" si="26"/>
        <v>0</v>
      </c>
      <c r="J192" s="23">
        <f t="shared" si="26"/>
        <v>0</v>
      </c>
      <c r="K192" s="24">
        <f t="shared" si="26"/>
        <v>0</v>
      </c>
      <c r="L192" s="24">
        <f t="shared" si="26"/>
        <v>0</v>
      </c>
      <c r="M192" s="24">
        <f t="shared" si="26"/>
        <v>0</v>
      </c>
      <c r="N192" s="24">
        <f t="shared" si="26"/>
        <v>0</v>
      </c>
      <c r="O192" s="23">
        <f t="shared" si="26"/>
        <v>0</v>
      </c>
      <c r="P192" s="23">
        <f>SUM(P185:P190)</f>
        <v>0</v>
      </c>
      <c r="Q192" s="6">
        <f>SUM(D192:O192)-P192</f>
        <v>0</v>
      </c>
      <c r="R192" s="2"/>
      <c r="S192" s="2"/>
      <c r="T192" s="2"/>
      <c r="U192" s="1"/>
      <c r="V192" s="1"/>
      <c r="W192" s="1"/>
      <c r="X192" s="1"/>
      <c r="Y192" s="1"/>
      <c r="Z192" s="1"/>
    </row>
    <row r="193" spans="1:26" ht="15.75">
      <c r="A193" s="10"/>
      <c r="B193" s="10"/>
      <c r="C193" s="12"/>
      <c r="D193" s="1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7"/>
      <c r="Q193" s="6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0"/>
      <c r="B194" s="10"/>
      <c r="C194" s="12"/>
      <c r="D194" s="1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7"/>
      <c r="Q194" s="6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0"/>
      <c r="B195" s="10" t="s">
        <v>136</v>
      </c>
      <c r="C195" s="12"/>
      <c r="D195" s="35">
        <f aca="true" t="shared" si="27" ref="D195:P195">D84+D104+D116+D126+D146+D157+D182+D192</f>
        <v>0</v>
      </c>
      <c r="E195" s="24">
        <f t="shared" si="27"/>
        <v>0</v>
      </c>
      <c r="F195" s="24">
        <f t="shared" si="27"/>
        <v>0</v>
      </c>
      <c r="G195" s="24">
        <f t="shared" si="27"/>
        <v>0</v>
      </c>
      <c r="H195" s="24">
        <f t="shared" si="27"/>
        <v>0</v>
      </c>
      <c r="I195" s="24">
        <f t="shared" si="27"/>
        <v>0</v>
      </c>
      <c r="J195" s="24">
        <f t="shared" si="27"/>
        <v>0</v>
      </c>
      <c r="K195" s="24">
        <f t="shared" si="27"/>
        <v>0</v>
      </c>
      <c r="L195" s="24">
        <f t="shared" si="27"/>
        <v>0</v>
      </c>
      <c r="M195" s="24">
        <f t="shared" si="27"/>
        <v>0</v>
      </c>
      <c r="N195" s="24">
        <f t="shared" si="27"/>
        <v>0</v>
      </c>
      <c r="O195" s="24">
        <f t="shared" si="27"/>
        <v>0</v>
      </c>
      <c r="P195" s="23">
        <f t="shared" si="27"/>
        <v>0</v>
      </c>
      <c r="Q195" s="6">
        <f>SUM(D195:O195)-P195</f>
        <v>0</v>
      </c>
      <c r="R195" s="2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0"/>
      <c r="B196" s="10"/>
      <c r="C196" s="12"/>
      <c r="D196" s="6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7"/>
      <c r="Q196" s="6"/>
      <c r="R196" s="2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0"/>
      <c r="B197" s="10" t="s">
        <v>137</v>
      </c>
      <c r="C197" s="12"/>
      <c r="D197" s="22">
        <f aca="true" t="shared" si="28" ref="D197:P197">D59-D195</f>
        <v>0</v>
      </c>
      <c r="E197" s="28">
        <f t="shared" si="28"/>
        <v>0</v>
      </c>
      <c r="F197" s="28">
        <f t="shared" si="28"/>
        <v>0</v>
      </c>
      <c r="G197" s="28">
        <f t="shared" si="28"/>
        <v>0</v>
      </c>
      <c r="H197" s="28">
        <f t="shared" si="28"/>
        <v>0</v>
      </c>
      <c r="I197" s="28">
        <f t="shared" si="28"/>
        <v>0</v>
      </c>
      <c r="J197" s="28">
        <f t="shared" si="28"/>
        <v>0</v>
      </c>
      <c r="K197" s="28">
        <f t="shared" si="28"/>
        <v>0</v>
      </c>
      <c r="L197" s="28">
        <f t="shared" si="28"/>
        <v>0</v>
      </c>
      <c r="M197" s="28">
        <f t="shared" si="28"/>
        <v>0</v>
      </c>
      <c r="N197" s="28">
        <f t="shared" si="28"/>
        <v>0</v>
      </c>
      <c r="O197" s="28">
        <f t="shared" si="28"/>
        <v>0</v>
      </c>
      <c r="P197" s="27">
        <f t="shared" si="28"/>
        <v>0</v>
      </c>
      <c r="Q197" s="6">
        <f>SUM(D197:O197)-P197</f>
        <v>0</v>
      </c>
      <c r="R197" s="2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0"/>
      <c r="B198" s="10"/>
      <c r="C198" s="12"/>
      <c r="D198" s="6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7"/>
      <c r="Q198" s="6">
        <f>+P197-Assumptions!C186</f>
        <v>0</v>
      </c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0"/>
      <c r="B199" s="10"/>
      <c r="C199" s="12"/>
      <c r="D199" s="6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7"/>
      <c r="Q199" s="78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0"/>
      <c r="B200" s="10" t="s">
        <v>138</v>
      </c>
      <c r="C200" s="12"/>
      <c r="D200" s="6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7"/>
      <c r="Q200" s="6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0"/>
      <c r="B201" s="10"/>
      <c r="C201" s="12"/>
      <c r="D201" s="6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7"/>
      <c r="Q201" s="6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0">
        <v>23201</v>
      </c>
      <c r="B202" s="10" t="s">
        <v>139</v>
      </c>
      <c r="C202" s="6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4">
        <f aca="true" t="shared" si="29" ref="P202:P211">SUM(D202:O202)</f>
        <v>0</v>
      </c>
      <c r="Q202" s="15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0">
        <v>7101</v>
      </c>
      <c r="B203" s="10" t="s">
        <v>140</v>
      </c>
      <c r="C203" s="1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4">
        <f t="shared" si="29"/>
        <v>0</v>
      </c>
      <c r="Q203" s="15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0">
        <v>7102</v>
      </c>
      <c r="B204" s="10" t="s">
        <v>141</v>
      </c>
      <c r="C204" s="1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4">
        <f t="shared" si="29"/>
        <v>0</v>
      </c>
      <c r="Q204" s="6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0">
        <v>7103</v>
      </c>
      <c r="B205" s="10" t="s">
        <v>142</v>
      </c>
      <c r="C205" s="1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4">
        <f t="shared" si="29"/>
        <v>0</v>
      </c>
      <c r="Q205" s="6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0">
        <v>7104</v>
      </c>
      <c r="B206" s="10" t="s">
        <v>143</v>
      </c>
      <c r="C206" s="1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4">
        <f t="shared" si="29"/>
        <v>0</v>
      </c>
      <c r="Q206" s="6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0">
        <v>7142</v>
      </c>
      <c r="B207" s="10" t="s">
        <v>144</v>
      </c>
      <c r="C207" s="1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4">
        <f t="shared" si="29"/>
        <v>0</v>
      </c>
      <c r="Q207" s="6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0">
        <v>7150</v>
      </c>
      <c r="B208" s="10" t="s">
        <v>145</v>
      </c>
      <c r="C208" s="1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34">
        <f t="shared" si="29"/>
        <v>0</v>
      </c>
      <c r="Q208" s="6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0">
        <v>7199</v>
      </c>
      <c r="B209" s="10" t="s">
        <v>146</v>
      </c>
      <c r="C209" s="1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4">
        <f t="shared" si="29"/>
        <v>0</v>
      </c>
      <c r="Q209" s="6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0">
        <v>1320</v>
      </c>
      <c r="B210" s="10" t="s">
        <v>147</v>
      </c>
      <c r="C210" s="1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4">
        <f t="shared" si="29"/>
        <v>0</v>
      </c>
      <c r="Q210" s="6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0">
        <v>1320</v>
      </c>
      <c r="B211" s="10" t="s">
        <v>148</v>
      </c>
      <c r="C211" s="1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4">
        <f t="shared" si="29"/>
        <v>0</v>
      </c>
      <c r="Q211" s="6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0"/>
      <c r="B212" s="10"/>
      <c r="C212" s="12"/>
      <c r="D212" s="36" t="s">
        <v>7</v>
      </c>
      <c r="E212" s="36" t="s">
        <v>7</v>
      </c>
      <c r="F212" s="36" t="s">
        <v>7</v>
      </c>
      <c r="G212" s="36" t="s">
        <v>7</v>
      </c>
      <c r="H212" s="36" t="s">
        <v>7</v>
      </c>
      <c r="I212" s="36" t="s">
        <v>7</v>
      </c>
      <c r="J212" s="36" t="s">
        <v>7</v>
      </c>
      <c r="K212" s="36" t="s">
        <v>7</v>
      </c>
      <c r="L212" s="36" t="s">
        <v>7</v>
      </c>
      <c r="M212" s="36" t="s">
        <v>7</v>
      </c>
      <c r="N212" s="36" t="s">
        <v>7</v>
      </c>
      <c r="O212" s="36" t="s">
        <v>7</v>
      </c>
      <c r="P212" s="37" t="s">
        <v>7</v>
      </c>
      <c r="Q212" s="6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0"/>
      <c r="B213" s="10" t="s">
        <v>149</v>
      </c>
      <c r="C213" s="6"/>
      <c r="D213" s="35">
        <f>SUM(D202:D211)</f>
        <v>0</v>
      </c>
      <c r="E213" s="35">
        <f aca="true" t="shared" si="30" ref="E213:O213">SUM(E202:E211)</f>
        <v>0</v>
      </c>
      <c r="F213" s="35">
        <f t="shared" si="30"/>
        <v>0</v>
      </c>
      <c r="G213" s="35">
        <f t="shared" si="30"/>
        <v>0</v>
      </c>
      <c r="H213" s="35">
        <f t="shared" si="30"/>
        <v>0</v>
      </c>
      <c r="I213" s="35">
        <f t="shared" si="30"/>
        <v>0</v>
      </c>
      <c r="J213" s="35">
        <f t="shared" si="30"/>
        <v>0</v>
      </c>
      <c r="K213" s="35">
        <f t="shared" si="30"/>
        <v>0</v>
      </c>
      <c r="L213" s="35">
        <f t="shared" si="30"/>
        <v>0</v>
      </c>
      <c r="M213" s="35">
        <f t="shared" si="30"/>
        <v>0</v>
      </c>
      <c r="N213" s="35">
        <f t="shared" si="30"/>
        <v>0</v>
      </c>
      <c r="O213" s="35">
        <f t="shared" si="30"/>
        <v>0</v>
      </c>
      <c r="P213" s="38">
        <f>SUM(P202:P211)</f>
        <v>0</v>
      </c>
      <c r="Q213" s="6">
        <f>SUM(D213:O213)-P213</f>
        <v>0</v>
      </c>
      <c r="R213" s="2"/>
      <c r="S213" s="2"/>
      <c r="T213" s="1"/>
      <c r="U213" s="1"/>
      <c r="V213" s="1"/>
      <c r="W213" s="1"/>
      <c r="X213" s="1"/>
      <c r="Y213" s="1"/>
      <c r="Z213" s="1"/>
    </row>
    <row r="214" spans="1:26" ht="15.75">
      <c r="A214" s="10"/>
      <c r="B214" s="10"/>
      <c r="C214" s="6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4"/>
      <c r="Q214" s="6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0"/>
      <c r="B215" s="10" t="s">
        <v>150</v>
      </c>
      <c r="C215" s="6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4"/>
      <c r="Q215" s="6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0"/>
      <c r="B216" s="10"/>
      <c r="C216" s="6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4"/>
      <c r="Q216" s="6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0">
        <v>9101</v>
      </c>
      <c r="B217" s="10" t="s">
        <v>151</v>
      </c>
      <c r="C217" s="12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34">
        <f aca="true" t="shared" si="31" ref="P217:P246">SUM(D217:O217)</f>
        <v>0</v>
      </c>
      <c r="Q217" s="6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0">
        <v>9102</v>
      </c>
      <c r="B218" s="10" t="s">
        <v>152</v>
      </c>
      <c r="C218" s="12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34">
        <f t="shared" si="31"/>
        <v>0</v>
      </c>
      <c r="Q218" s="6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0">
        <v>9103</v>
      </c>
      <c r="B219" s="10" t="s">
        <v>153</v>
      </c>
      <c r="C219" s="12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34">
        <f t="shared" si="31"/>
        <v>0</v>
      </c>
      <c r="Q219" s="6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0">
        <v>9104</v>
      </c>
      <c r="B220" s="10" t="s">
        <v>154</v>
      </c>
      <c r="C220" s="12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34">
        <f t="shared" si="31"/>
        <v>0</v>
      </c>
      <c r="Q220" s="6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0">
        <v>9105</v>
      </c>
      <c r="B221" s="10" t="s">
        <v>198</v>
      </c>
      <c r="C221" s="12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34">
        <f t="shared" si="31"/>
        <v>0</v>
      </c>
      <c r="Q221" s="6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0">
        <v>9106</v>
      </c>
      <c r="B222" s="10" t="s">
        <v>155</v>
      </c>
      <c r="C222" s="12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34">
        <f t="shared" si="31"/>
        <v>0</v>
      </c>
      <c r="Q222" s="6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0">
        <v>9107</v>
      </c>
      <c r="B223" s="10" t="s">
        <v>211</v>
      </c>
      <c r="C223" s="12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34">
        <f t="shared" si="31"/>
        <v>0</v>
      </c>
      <c r="Q223" s="6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0">
        <v>9111</v>
      </c>
      <c r="B224" s="10" t="s">
        <v>156</v>
      </c>
      <c r="C224" s="12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34">
        <f t="shared" si="31"/>
        <v>0</v>
      </c>
      <c r="Q224" s="6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0">
        <v>9112</v>
      </c>
      <c r="B225" s="10" t="s">
        <v>157</v>
      </c>
      <c r="C225" s="12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34">
        <f t="shared" si="31"/>
        <v>0</v>
      </c>
      <c r="Q225" s="6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0">
        <v>9113</v>
      </c>
      <c r="B226" s="10" t="s">
        <v>158</v>
      </c>
      <c r="C226" s="12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34">
        <f t="shared" si="31"/>
        <v>0</v>
      </c>
      <c r="Q226" s="6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0">
        <v>9121</v>
      </c>
      <c r="B227" s="10" t="s">
        <v>159</v>
      </c>
      <c r="C227" s="12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34">
        <f t="shared" si="31"/>
        <v>0</v>
      </c>
      <c r="Q227" s="6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0">
        <v>9123</v>
      </c>
      <c r="B228" s="10" t="s">
        <v>160</v>
      </c>
      <c r="C228" s="12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34">
        <f t="shared" si="31"/>
        <v>0</v>
      </c>
      <c r="Q228" s="6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0">
        <v>9124</v>
      </c>
      <c r="B229" s="10" t="s">
        <v>161</v>
      </c>
      <c r="C229" s="12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34">
        <f t="shared" si="31"/>
        <v>0</v>
      </c>
      <c r="Q229" s="6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0">
        <v>9131</v>
      </c>
      <c r="B230" s="10" t="s">
        <v>162</v>
      </c>
      <c r="C230" s="12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34">
        <f t="shared" si="31"/>
        <v>0</v>
      </c>
      <c r="Q230" s="6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0">
        <v>9141</v>
      </c>
      <c r="B231" s="10" t="s">
        <v>195</v>
      </c>
      <c r="C231" s="12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34">
        <f t="shared" si="31"/>
        <v>0</v>
      </c>
      <c r="Q231" s="6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0">
        <v>9142</v>
      </c>
      <c r="B232" s="10" t="s">
        <v>196</v>
      </c>
      <c r="C232" s="12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34">
        <f t="shared" si="31"/>
        <v>0</v>
      </c>
      <c r="Q232" s="6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0">
        <v>9143</v>
      </c>
      <c r="B233" s="10" t="s">
        <v>189</v>
      </c>
      <c r="C233" s="12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34">
        <f t="shared" si="31"/>
        <v>0</v>
      </c>
      <c r="Q233" s="6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0">
        <v>9145</v>
      </c>
      <c r="B234" s="10" t="s">
        <v>163</v>
      </c>
      <c r="C234" s="12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34">
        <f t="shared" si="31"/>
        <v>0</v>
      </c>
      <c r="Q234" s="6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0">
        <v>9146</v>
      </c>
      <c r="B235" s="10" t="s">
        <v>197</v>
      </c>
      <c r="C235" s="12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34">
        <f t="shared" si="31"/>
        <v>0</v>
      </c>
      <c r="Q235" s="6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0">
        <v>9151</v>
      </c>
      <c r="B236" s="10" t="s">
        <v>164</v>
      </c>
      <c r="C236" s="12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34">
        <f t="shared" si="31"/>
        <v>0</v>
      </c>
      <c r="Q236" s="6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0">
        <v>9161</v>
      </c>
      <c r="B237" s="10" t="s">
        <v>165</v>
      </c>
      <c r="C237" s="12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34">
        <f t="shared" si="31"/>
        <v>0</v>
      </c>
      <c r="Q237" s="6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0">
        <v>9170</v>
      </c>
      <c r="B238" s="10" t="s">
        <v>210</v>
      </c>
      <c r="C238" s="12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34">
        <f t="shared" si="31"/>
        <v>0</v>
      </c>
      <c r="Q238" s="6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0">
        <v>9171</v>
      </c>
      <c r="B239" s="10" t="s">
        <v>207</v>
      </c>
      <c r="C239" s="12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34">
        <f t="shared" si="31"/>
        <v>0</v>
      </c>
      <c r="Q239" s="6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0">
        <v>9172</v>
      </c>
      <c r="B240" s="10" t="s">
        <v>199</v>
      </c>
      <c r="C240" s="12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34">
        <f t="shared" si="31"/>
        <v>0</v>
      </c>
      <c r="Q240" s="6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0">
        <v>9173</v>
      </c>
      <c r="B241" s="10" t="s">
        <v>166</v>
      </c>
      <c r="C241" s="12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34">
        <f t="shared" si="31"/>
        <v>0</v>
      </c>
      <c r="Q241" s="6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0">
        <v>9174</v>
      </c>
      <c r="B242" s="10" t="s">
        <v>167</v>
      </c>
      <c r="C242" s="12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34">
        <f t="shared" si="31"/>
        <v>0</v>
      </c>
      <c r="Q242" s="6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0">
        <v>9175</v>
      </c>
      <c r="B243" s="10" t="s">
        <v>168</v>
      </c>
      <c r="C243" s="12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34">
        <f t="shared" si="31"/>
        <v>0</v>
      </c>
      <c r="Q243" s="6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0">
        <v>9176</v>
      </c>
      <c r="B244" s="10" t="s">
        <v>208</v>
      </c>
      <c r="C244" s="12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34">
        <f t="shared" si="31"/>
        <v>0</v>
      </c>
      <c r="Q244" s="6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0">
        <v>9177</v>
      </c>
      <c r="B245" s="10" t="s">
        <v>209</v>
      </c>
      <c r="C245" s="12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34">
        <f t="shared" si="31"/>
        <v>0</v>
      </c>
      <c r="Q245" s="6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0">
        <v>9178</v>
      </c>
      <c r="B246" s="10" t="s">
        <v>169</v>
      </c>
      <c r="C246" s="12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34">
        <f t="shared" si="31"/>
        <v>0</v>
      </c>
      <c r="Q246" s="6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0"/>
      <c r="B247" s="10"/>
      <c r="C247" s="12"/>
      <c r="D247" s="36" t="s">
        <v>7</v>
      </c>
      <c r="E247" s="36" t="s">
        <v>7</v>
      </c>
      <c r="F247" s="36" t="s">
        <v>7</v>
      </c>
      <c r="G247" s="36" t="s">
        <v>7</v>
      </c>
      <c r="H247" s="36" t="s">
        <v>7</v>
      </c>
      <c r="I247" s="36" t="s">
        <v>7</v>
      </c>
      <c r="J247" s="36" t="s">
        <v>7</v>
      </c>
      <c r="K247" s="36" t="s">
        <v>7</v>
      </c>
      <c r="L247" s="36" t="s">
        <v>7</v>
      </c>
      <c r="M247" s="36" t="s">
        <v>7</v>
      </c>
      <c r="N247" s="36" t="s">
        <v>7</v>
      </c>
      <c r="O247" s="36" t="s">
        <v>7</v>
      </c>
      <c r="P247" s="37" t="s">
        <v>7</v>
      </c>
      <c r="Q247" s="6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0"/>
      <c r="B248" s="10" t="s">
        <v>170</v>
      </c>
      <c r="C248" s="12"/>
      <c r="D248" s="38">
        <f>SUM(D217:D246)</f>
        <v>0</v>
      </c>
      <c r="E248" s="38">
        <f aca="true" t="shared" si="32" ref="E248:O248">SUM(E217:E246)</f>
        <v>0</v>
      </c>
      <c r="F248" s="38">
        <f t="shared" si="32"/>
        <v>0</v>
      </c>
      <c r="G248" s="38">
        <f t="shared" si="32"/>
        <v>0</v>
      </c>
      <c r="H248" s="38">
        <f t="shared" si="32"/>
        <v>0</v>
      </c>
      <c r="I248" s="38">
        <f t="shared" si="32"/>
        <v>0</v>
      </c>
      <c r="J248" s="38">
        <f t="shared" si="32"/>
        <v>0</v>
      </c>
      <c r="K248" s="38">
        <f t="shared" si="32"/>
        <v>0</v>
      </c>
      <c r="L248" s="38">
        <f t="shared" si="32"/>
        <v>0</v>
      </c>
      <c r="M248" s="38">
        <f t="shared" si="32"/>
        <v>0</v>
      </c>
      <c r="N248" s="38">
        <f t="shared" si="32"/>
        <v>0</v>
      </c>
      <c r="O248" s="38">
        <f t="shared" si="32"/>
        <v>0</v>
      </c>
      <c r="P248" s="38">
        <f>SUM(P217:P246)</f>
        <v>0</v>
      </c>
      <c r="Q248" s="6">
        <f>SUM(D248:O248)-P248</f>
        <v>0</v>
      </c>
      <c r="R248" s="4"/>
      <c r="S248" s="4"/>
      <c r="T248" s="2"/>
      <c r="U248" s="1"/>
      <c r="V248" s="1"/>
      <c r="W248" s="1"/>
      <c r="X248" s="1"/>
      <c r="Y248" s="1"/>
      <c r="Z248" s="1"/>
    </row>
    <row r="249" spans="1:26" ht="15.75">
      <c r="A249" s="10"/>
      <c r="B249" s="10"/>
      <c r="C249" s="6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4"/>
      <c r="Q249" s="6">
        <f>+P248-Assumptions!C223</f>
        <v>0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0"/>
      <c r="B250" s="10"/>
      <c r="C250" s="1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4"/>
      <c r="Q250" s="6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0"/>
      <c r="B251" s="10" t="s">
        <v>171</v>
      </c>
      <c r="C251" s="12"/>
      <c r="D251" s="38">
        <f>D197-D248-D213-D200</f>
        <v>0</v>
      </c>
      <c r="E251" s="38">
        <f aca="true" t="shared" si="33" ref="E251:O251">E197-E248-E213-E200</f>
        <v>0</v>
      </c>
      <c r="F251" s="38">
        <f t="shared" si="33"/>
        <v>0</v>
      </c>
      <c r="G251" s="38">
        <f t="shared" si="33"/>
        <v>0</v>
      </c>
      <c r="H251" s="38">
        <f t="shared" si="33"/>
        <v>0</v>
      </c>
      <c r="I251" s="38">
        <f t="shared" si="33"/>
        <v>0</v>
      </c>
      <c r="J251" s="38">
        <f t="shared" si="33"/>
        <v>0</v>
      </c>
      <c r="K251" s="38">
        <f t="shared" si="33"/>
        <v>0</v>
      </c>
      <c r="L251" s="38">
        <f t="shared" si="33"/>
        <v>0</v>
      </c>
      <c r="M251" s="38">
        <f t="shared" si="33"/>
        <v>0</v>
      </c>
      <c r="N251" s="38">
        <f t="shared" si="33"/>
        <v>0</v>
      </c>
      <c r="O251" s="38">
        <f t="shared" si="33"/>
        <v>0</v>
      </c>
      <c r="P251" s="38">
        <f>P197-P248-P213-P200</f>
        <v>0</v>
      </c>
      <c r="Q251" s="6">
        <f>SUM(D251:O251)-P251</f>
        <v>0</v>
      </c>
      <c r="R251" s="4"/>
      <c r="S251" s="4"/>
      <c r="T251" s="2"/>
      <c r="U251" s="1"/>
      <c r="V251" s="1"/>
      <c r="W251" s="1"/>
      <c r="X251" s="1"/>
      <c r="Y251" s="1"/>
      <c r="Z251" s="1"/>
    </row>
    <row r="252" spans="1:26" ht="15.75">
      <c r="A252" s="10"/>
      <c r="B252" s="10"/>
      <c r="C252" s="12"/>
      <c r="D252" s="36" t="s">
        <v>7</v>
      </c>
      <c r="E252" s="36" t="s">
        <v>7</v>
      </c>
      <c r="F252" s="36" t="s">
        <v>7</v>
      </c>
      <c r="G252" s="36" t="s">
        <v>7</v>
      </c>
      <c r="H252" s="36" t="s">
        <v>7</v>
      </c>
      <c r="I252" s="36" t="s">
        <v>7</v>
      </c>
      <c r="J252" s="36" t="s">
        <v>7</v>
      </c>
      <c r="K252" s="36" t="s">
        <v>7</v>
      </c>
      <c r="L252" s="36" t="s">
        <v>7</v>
      </c>
      <c r="M252" s="36" t="s">
        <v>7</v>
      </c>
      <c r="N252" s="36" t="s">
        <v>7</v>
      </c>
      <c r="O252" s="36" t="s">
        <v>7</v>
      </c>
      <c r="P252" s="37" t="s">
        <v>7</v>
      </c>
      <c r="Q252" s="6">
        <f>+P251-Assumptions!C225</f>
        <v>0</v>
      </c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0"/>
      <c r="B253" s="10"/>
      <c r="C253" s="12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8"/>
      <c r="Q253" s="6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0"/>
      <c r="B254" s="10"/>
      <c r="C254" s="1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8"/>
      <c r="Q254" s="6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0"/>
      <c r="B255" s="10"/>
      <c r="C255" s="1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8"/>
      <c r="Q255" s="6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0"/>
      <c r="B256" s="10" t="s">
        <v>172</v>
      </c>
      <c r="C256" s="12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4"/>
      <c r="Q256" s="6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0"/>
      <c r="B257" s="10"/>
      <c r="C257" s="1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4">
        <f aca="true" t="shared" si="34" ref="P257:P265">SUM(D257:O257)</f>
        <v>0</v>
      </c>
      <c r="Q257" s="6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0">
        <v>8101</v>
      </c>
      <c r="B258" s="10" t="s">
        <v>173</v>
      </c>
      <c r="C258" s="12"/>
      <c r="D258" s="33">
        <v>0</v>
      </c>
      <c r="E258" s="33">
        <f>+D258</f>
        <v>0</v>
      </c>
      <c r="F258" s="33">
        <f aca="true" t="shared" si="35" ref="F258:O258">+E258</f>
        <v>0</v>
      </c>
      <c r="G258" s="33">
        <f t="shared" si="35"/>
        <v>0</v>
      </c>
      <c r="H258" s="33">
        <f t="shared" si="35"/>
        <v>0</v>
      </c>
      <c r="I258" s="33">
        <f t="shared" si="35"/>
        <v>0</v>
      </c>
      <c r="J258" s="33">
        <f t="shared" si="35"/>
        <v>0</v>
      </c>
      <c r="K258" s="33">
        <f t="shared" si="35"/>
        <v>0</v>
      </c>
      <c r="L258" s="33">
        <f t="shared" si="35"/>
        <v>0</v>
      </c>
      <c r="M258" s="33">
        <f t="shared" si="35"/>
        <v>0</v>
      </c>
      <c r="N258" s="33">
        <f t="shared" si="35"/>
        <v>0</v>
      </c>
      <c r="O258" s="33">
        <f t="shared" si="35"/>
        <v>0</v>
      </c>
      <c r="P258" s="34">
        <f t="shared" si="34"/>
        <v>0</v>
      </c>
      <c r="Q258" s="6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0">
        <v>8102</v>
      </c>
      <c r="B259" s="10" t="s">
        <v>174</v>
      </c>
      <c r="C259" s="12"/>
      <c r="D259" s="33">
        <v>0</v>
      </c>
      <c r="E259" s="33">
        <f aca="true" t="shared" si="36" ref="E259:O265">+D259</f>
        <v>0</v>
      </c>
      <c r="F259" s="33">
        <f t="shared" si="36"/>
        <v>0</v>
      </c>
      <c r="G259" s="33">
        <f t="shared" si="36"/>
        <v>0</v>
      </c>
      <c r="H259" s="33">
        <f t="shared" si="36"/>
        <v>0</v>
      </c>
      <c r="I259" s="33">
        <f t="shared" si="36"/>
        <v>0</v>
      </c>
      <c r="J259" s="33">
        <f t="shared" si="36"/>
        <v>0</v>
      </c>
      <c r="K259" s="33">
        <f t="shared" si="36"/>
        <v>0</v>
      </c>
      <c r="L259" s="33">
        <f t="shared" si="36"/>
        <v>0</v>
      </c>
      <c r="M259" s="33">
        <f t="shared" si="36"/>
        <v>0</v>
      </c>
      <c r="N259" s="33">
        <f t="shared" si="36"/>
        <v>0</v>
      </c>
      <c r="O259" s="33">
        <f t="shared" si="36"/>
        <v>0</v>
      </c>
      <c r="P259" s="34">
        <f t="shared" si="34"/>
        <v>0</v>
      </c>
      <c r="Q259" s="6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0">
        <v>8103</v>
      </c>
      <c r="B260" s="10" t="s">
        <v>175</v>
      </c>
      <c r="C260" s="12"/>
      <c r="D260" s="33">
        <v>0</v>
      </c>
      <c r="E260" s="33">
        <f t="shared" si="36"/>
        <v>0</v>
      </c>
      <c r="F260" s="33">
        <f t="shared" si="36"/>
        <v>0</v>
      </c>
      <c r="G260" s="33">
        <f t="shared" si="36"/>
        <v>0</v>
      </c>
      <c r="H260" s="33">
        <f t="shared" si="36"/>
        <v>0</v>
      </c>
      <c r="I260" s="33">
        <f t="shared" si="36"/>
        <v>0</v>
      </c>
      <c r="J260" s="33">
        <f t="shared" si="36"/>
        <v>0</v>
      </c>
      <c r="K260" s="33">
        <f t="shared" si="36"/>
        <v>0</v>
      </c>
      <c r="L260" s="33">
        <f t="shared" si="36"/>
        <v>0</v>
      </c>
      <c r="M260" s="33">
        <f t="shared" si="36"/>
        <v>0</v>
      </c>
      <c r="N260" s="33">
        <f t="shared" si="36"/>
        <v>0</v>
      </c>
      <c r="O260" s="33">
        <f t="shared" si="36"/>
        <v>0</v>
      </c>
      <c r="P260" s="34">
        <f t="shared" si="34"/>
        <v>0</v>
      </c>
      <c r="Q260" s="6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0">
        <v>8104</v>
      </c>
      <c r="B261" s="10" t="s">
        <v>176</v>
      </c>
      <c r="C261" s="12"/>
      <c r="D261" s="33">
        <v>0</v>
      </c>
      <c r="E261" s="33">
        <f t="shared" si="36"/>
        <v>0</v>
      </c>
      <c r="F261" s="33">
        <f t="shared" si="36"/>
        <v>0</v>
      </c>
      <c r="G261" s="33">
        <f t="shared" si="36"/>
        <v>0</v>
      </c>
      <c r="H261" s="33">
        <f t="shared" si="36"/>
        <v>0</v>
      </c>
      <c r="I261" s="33">
        <f t="shared" si="36"/>
        <v>0</v>
      </c>
      <c r="J261" s="33">
        <f t="shared" si="36"/>
        <v>0</v>
      </c>
      <c r="K261" s="33">
        <f t="shared" si="36"/>
        <v>0</v>
      </c>
      <c r="L261" s="33">
        <f t="shared" si="36"/>
        <v>0</v>
      </c>
      <c r="M261" s="33">
        <f t="shared" si="36"/>
        <v>0</v>
      </c>
      <c r="N261" s="33">
        <f t="shared" si="36"/>
        <v>0</v>
      </c>
      <c r="O261" s="33">
        <f t="shared" si="36"/>
        <v>0</v>
      </c>
      <c r="P261" s="34">
        <f t="shared" si="34"/>
        <v>0</v>
      </c>
      <c r="Q261" s="6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0">
        <v>8151</v>
      </c>
      <c r="B262" s="10" t="s">
        <v>177</v>
      </c>
      <c r="C262" s="12"/>
      <c r="D262" s="33">
        <v>0</v>
      </c>
      <c r="E262" s="33">
        <f t="shared" si="36"/>
        <v>0</v>
      </c>
      <c r="F262" s="33">
        <f t="shared" si="36"/>
        <v>0</v>
      </c>
      <c r="G262" s="33">
        <f t="shared" si="36"/>
        <v>0</v>
      </c>
      <c r="H262" s="33">
        <f t="shared" si="36"/>
        <v>0</v>
      </c>
      <c r="I262" s="33">
        <f t="shared" si="36"/>
        <v>0</v>
      </c>
      <c r="J262" s="33">
        <f t="shared" si="36"/>
        <v>0</v>
      </c>
      <c r="K262" s="33">
        <f t="shared" si="36"/>
        <v>0</v>
      </c>
      <c r="L262" s="33">
        <f t="shared" si="36"/>
        <v>0</v>
      </c>
      <c r="M262" s="33">
        <f t="shared" si="36"/>
        <v>0</v>
      </c>
      <c r="N262" s="33">
        <f t="shared" si="36"/>
        <v>0</v>
      </c>
      <c r="O262" s="33">
        <f t="shared" si="36"/>
        <v>0</v>
      </c>
      <c r="P262" s="34">
        <f t="shared" si="34"/>
        <v>0</v>
      </c>
      <c r="Q262" s="6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0">
        <v>8152</v>
      </c>
      <c r="B263" s="10" t="s">
        <v>178</v>
      </c>
      <c r="C263" s="12"/>
      <c r="D263" s="35">
        <v>0</v>
      </c>
      <c r="E263" s="33">
        <f t="shared" si="36"/>
        <v>0</v>
      </c>
      <c r="F263" s="33">
        <f t="shared" si="36"/>
        <v>0</v>
      </c>
      <c r="G263" s="33">
        <f t="shared" si="36"/>
        <v>0</v>
      </c>
      <c r="H263" s="33">
        <f t="shared" si="36"/>
        <v>0</v>
      </c>
      <c r="I263" s="33">
        <f t="shared" si="36"/>
        <v>0</v>
      </c>
      <c r="J263" s="33">
        <f t="shared" si="36"/>
        <v>0</v>
      </c>
      <c r="K263" s="33">
        <f t="shared" si="36"/>
        <v>0</v>
      </c>
      <c r="L263" s="33">
        <f t="shared" si="36"/>
        <v>0</v>
      </c>
      <c r="M263" s="33">
        <f t="shared" si="36"/>
        <v>0</v>
      </c>
      <c r="N263" s="33">
        <f t="shared" si="36"/>
        <v>0</v>
      </c>
      <c r="O263" s="33">
        <f t="shared" si="36"/>
        <v>0</v>
      </c>
      <c r="P263" s="34">
        <f t="shared" si="34"/>
        <v>0</v>
      </c>
      <c r="Q263" s="6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0">
        <v>8153</v>
      </c>
      <c r="B264" s="10" t="s">
        <v>179</v>
      </c>
      <c r="C264" s="12"/>
      <c r="D264" s="35">
        <v>0</v>
      </c>
      <c r="E264" s="33">
        <f t="shared" si="36"/>
        <v>0</v>
      </c>
      <c r="F264" s="33">
        <f t="shared" si="36"/>
        <v>0</v>
      </c>
      <c r="G264" s="33">
        <f t="shared" si="36"/>
        <v>0</v>
      </c>
      <c r="H264" s="33">
        <f t="shared" si="36"/>
        <v>0</v>
      </c>
      <c r="I264" s="33">
        <f t="shared" si="36"/>
        <v>0</v>
      </c>
      <c r="J264" s="33">
        <f t="shared" si="36"/>
        <v>0</v>
      </c>
      <c r="K264" s="33">
        <f t="shared" si="36"/>
        <v>0</v>
      </c>
      <c r="L264" s="33">
        <f t="shared" si="36"/>
        <v>0</v>
      </c>
      <c r="M264" s="33">
        <f t="shared" si="36"/>
        <v>0</v>
      </c>
      <c r="N264" s="33">
        <f t="shared" si="36"/>
        <v>0</v>
      </c>
      <c r="O264" s="33">
        <f t="shared" si="36"/>
        <v>0</v>
      </c>
      <c r="P264" s="34">
        <f t="shared" si="34"/>
        <v>0</v>
      </c>
      <c r="Q264" s="6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0">
        <v>8154</v>
      </c>
      <c r="B265" s="10" t="s">
        <v>180</v>
      </c>
      <c r="C265" s="12"/>
      <c r="D265" s="33">
        <v>0</v>
      </c>
      <c r="E265" s="33">
        <f t="shared" si="36"/>
        <v>0</v>
      </c>
      <c r="F265" s="33">
        <f t="shared" si="36"/>
        <v>0</v>
      </c>
      <c r="G265" s="33">
        <f t="shared" si="36"/>
        <v>0</v>
      </c>
      <c r="H265" s="33">
        <f t="shared" si="36"/>
        <v>0</v>
      </c>
      <c r="I265" s="33">
        <f t="shared" si="36"/>
        <v>0</v>
      </c>
      <c r="J265" s="33">
        <f t="shared" si="36"/>
        <v>0</v>
      </c>
      <c r="K265" s="33">
        <f t="shared" si="36"/>
        <v>0</v>
      </c>
      <c r="L265" s="33">
        <f t="shared" si="36"/>
        <v>0</v>
      </c>
      <c r="M265" s="33">
        <f t="shared" si="36"/>
        <v>0</v>
      </c>
      <c r="N265" s="33">
        <f t="shared" si="36"/>
        <v>0</v>
      </c>
      <c r="O265" s="33">
        <f t="shared" si="36"/>
        <v>0</v>
      </c>
      <c r="P265" s="34">
        <f t="shared" si="34"/>
        <v>0</v>
      </c>
      <c r="Q265" s="6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0"/>
      <c r="B266" s="10" t="s">
        <v>181</v>
      </c>
      <c r="C266" s="12"/>
      <c r="D266" s="36" t="s">
        <v>7</v>
      </c>
      <c r="E266" s="36" t="s">
        <v>7</v>
      </c>
      <c r="F266" s="36" t="s">
        <v>7</v>
      </c>
      <c r="G266" s="36" t="s">
        <v>7</v>
      </c>
      <c r="H266" s="36" t="s">
        <v>7</v>
      </c>
      <c r="I266" s="36" t="s">
        <v>7</v>
      </c>
      <c r="J266" s="36" t="s">
        <v>7</v>
      </c>
      <c r="K266" s="36" t="s">
        <v>7</v>
      </c>
      <c r="L266" s="36" t="s">
        <v>7</v>
      </c>
      <c r="M266" s="36" t="s">
        <v>7</v>
      </c>
      <c r="N266" s="36" t="s">
        <v>7</v>
      </c>
      <c r="O266" s="36" t="s">
        <v>7</v>
      </c>
      <c r="P266" s="37" t="s">
        <v>7</v>
      </c>
      <c r="Q266" s="6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0"/>
      <c r="B267" s="10"/>
      <c r="C267" s="12"/>
      <c r="D267" s="35">
        <f>SUM(D257:D265)</f>
        <v>0</v>
      </c>
      <c r="E267" s="35">
        <f aca="true" t="shared" si="37" ref="E267:O267">SUM(E257:E265)</f>
        <v>0</v>
      </c>
      <c r="F267" s="35">
        <f t="shared" si="37"/>
        <v>0</v>
      </c>
      <c r="G267" s="35">
        <f t="shared" si="37"/>
        <v>0</v>
      </c>
      <c r="H267" s="35">
        <f t="shared" si="37"/>
        <v>0</v>
      </c>
      <c r="I267" s="35">
        <f t="shared" si="37"/>
        <v>0</v>
      </c>
      <c r="J267" s="35">
        <f t="shared" si="37"/>
        <v>0</v>
      </c>
      <c r="K267" s="35">
        <f t="shared" si="37"/>
        <v>0</v>
      </c>
      <c r="L267" s="35">
        <f t="shared" si="37"/>
        <v>0</v>
      </c>
      <c r="M267" s="35">
        <f t="shared" si="37"/>
        <v>0</v>
      </c>
      <c r="N267" s="35">
        <f t="shared" si="37"/>
        <v>0</v>
      </c>
      <c r="O267" s="35">
        <f t="shared" si="37"/>
        <v>0</v>
      </c>
      <c r="P267" s="38">
        <f>SUM(P257:P265)</f>
        <v>0</v>
      </c>
      <c r="Q267" s="6">
        <f>SUM(D267:O267)-P267</f>
        <v>0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0"/>
      <c r="B268" s="10"/>
      <c r="C268" s="12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8"/>
      <c r="Q268" s="6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0"/>
      <c r="B269" s="10"/>
      <c r="C269" s="12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8"/>
      <c r="Q269" s="6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0"/>
      <c r="B270" s="10" t="s">
        <v>182</v>
      </c>
      <c r="C270" s="12"/>
      <c r="D270" s="35">
        <f>D251-D267</f>
        <v>0</v>
      </c>
      <c r="E270" s="35">
        <f aca="true" t="shared" si="38" ref="E270:O270">E251-E267</f>
        <v>0</v>
      </c>
      <c r="F270" s="35">
        <f t="shared" si="38"/>
        <v>0</v>
      </c>
      <c r="G270" s="35">
        <f t="shared" si="38"/>
        <v>0</v>
      </c>
      <c r="H270" s="35">
        <f t="shared" si="38"/>
        <v>0</v>
      </c>
      <c r="I270" s="35">
        <f t="shared" si="38"/>
        <v>0</v>
      </c>
      <c r="J270" s="35">
        <f t="shared" si="38"/>
        <v>0</v>
      </c>
      <c r="K270" s="35">
        <f t="shared" si="38"/>
        <v>0</v>
      </c>
      <c r="L270" s="35">
        <f t="shared" si="38"/>
        <v>0</v>
      </c>
      <c r="M270" s="35">
        <f t="shared" si="38"/>
        <v>0</v>
      </c>
      <c r="N270" s="35">
        <f t="shared" si="38"/>
        <v>0</v>
      </c>
      <c r="O270" s="35">
        <f t="shared" si="38"/>
        <v>0</v>
      </c>
      <c r="P270" s="38">
        <f>P251-P267</f>
        <v>0</v>
      </c>
      <c r="Q270" s="6">
        <f>SUM(D270:O270)-P270</f>
        <v>0</v>
      </c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0"/>
      <c r="B271" s="10"/>
      <c r="C271" s="12"/>
      <c r="D271" s="36" t="s">
        <v>17</v>
      </c>
      <c r="E271" s="36" t="s">
        <v>17</v>
      </c>
      <c r="F271" s="36" t="s">
        <v>17</v>
      </c>
      <c r="G271" s="36" t="s">
        <v>17</v>
      </c>
      <c r="H271" s="36" t="s">
        <v>17</v>
      </c>
      <c r="I271" s="36" t="s">
        <v>17</v>
      </c>
      <c r="J271" s="36" t="s">
        <v>17</v>
      </c>
      <c r="K271" s="36" t="s">
        <v>17</v>
      </c>
      <c r="L271" s="36" t="s">
        <v>17</v>
      </c>
      <c r="M271" s="36" t="s">
        <v>17</v>
      </c>
      <c r="N271" s="36" t="s">
        <v>17</v>
      </c>
      <c r="O271" s="36" t="s">
        <v>17</v>
      </c>
      <c r="P271" s="36" t="s">
        <v>17</v>
      </c>
      <c r="Q271" s="78" t="s">
        <v>284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0"/>
      <c r="B272" s="10"/>
      <c r="C272" s="12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3"/>
      <c r="Q272" s="6">
        <f>+P270-Assumptions!C225</f>
        <v>0</v>
      </c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0"/>
      <c r="B273" s="10"/>
      <c r="C273" s="6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6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0"/>
      <c r="B274" s="10"/>
      <c r="C274" s="6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6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0"/>
      <c r="B275" s="19"/>
      <c r="C275" s="18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12"/>
      <c r="R275" s="2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0"/>
      <c r="B276" s="19"/>
      <c r="C276" s="18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12"/>
      <c r="R276" s="2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0"/>
      <c r="B277" s="19"/>
      <c r="C277" s="18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3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10"/>
      <c r="B278" s="19"/>
      <c r="C278" s="18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3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10"/>
      <c r="B279" s="19"/>
      <c r="C279" s="18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10"/>
      <c r="B280" s="19"/>
      <c r="C280" s="18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10"/>
      <c r="B281" s="19"/>
      <c r="C281" s="18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1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10"/>
      <c r="B282" s="19"/>
      <c r="C282" s="18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1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10"/>
      <c r="B283" s="19"/>
      <c r="C283" s="18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1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10"/>
      <c r="B284" s="19"/>
      <c r="C284" s="18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1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10"/>
      <c r="B285" s="19"/>
      <c r="C285" s="18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1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10"/>
      <c r="B286" s="19"/>
      <c r="C286" s="18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1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10"/>
      <c r="B287" s="19"/>
      <c r="C287" s="18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1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10"/>
      <c r="B288" s="19"/>
      <c r="C288" s="18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1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10"/>
      <c r="B289" s="19"/>
      <c r="C289" s="18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1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10"/>
      <c r="B290" s="19"/>
      <c r="C290" s="18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1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10"/>
      <c r="B291" s="19"/>
      <c r="C291" s="18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1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10"/>
      <c r="B292" s="19"/>
      <c r="C292" s="18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1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10"/>
      <c r="B293" s="19"/>
      <c r="C293" s="18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1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10"/>
      <c r="B294" s="19"/>
      <c r="C294" s="18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1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10"/>
      <c r="B295" s="19"/>
      <c r="C295" s="18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1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10"/>
      <c r="B296" s="19"/>
      <c r="C296" s="18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1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10"/>
      <c r="B297" s="19"/>
      <c r="C297" s="18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1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10"/>
      <c r="B298" s="19"/>
      <c r="C298" s="18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1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10"/>
      <c r="B299" s="19"/>
      <c r="C299" s="18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1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10"/>
      <c r="B300" s="19"/>
      <c r="C300" s="18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1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10"/>
      <c r="B301" s="19"/>
      <c r="C301" s="18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1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10"/>
      <c r="B302" s="19"/>
      <c r="C302" s="18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1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10"/>
      <c r="B303" s="19"/>
      <c r="C303" s="18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1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10"/>
      <c r="B304" s="19"/>
      <c r="C304" s="18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1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10"/>
      <c r="B305" s="19"/>
      <c r="C305" s="18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1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10"/>
      <c r="B306" s="19"/>
      <c r="C306" s="18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1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10"/>
      <c r="B307" s="19"/>
      <c r="C307" s="18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1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10"/>
      <c r="B308" s="19"/>
      <c r="C308" s="18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1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10"/>
      <c r="B309" s="19"/>
      <c r="C309" s="18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1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10"/>
      <c r="B310" s="19"/>
      <c r="C310" s="18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1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10"/>
      <c r="B311" s="19"/>
      <c r="C311" s="18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1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10"/>
      <c r="B312" s="19"/>
      <c r="C312" s="18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1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10"/>
      <c r="B313" s="19"/>
      <c r="C313" s="18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1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10"/>
      <c r="B314" s="19"/>
      <c r="C314" s="18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1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10"/>
      <c r="B315" s="19"/>
      <c r="C315" s="18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1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10"/>
      <c r="B316" s="19"/>
      <c r="C316" s="18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1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10"/>
      <c r="B317" s="19"/>
      <c r="C317" s="18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1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10"/>
      <c r="B318" s="19"/>
      <c r="C318" s="18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1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10"/>
      <c r="B319" s="19"/>
      <c r="C319" s="18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1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10"/>
      <c r="B320" s="19"/>
      <c r="C320" s="18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1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10"/>
      <c r="B321" s="19"/>
      <c r="C321" s="18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1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10"/>
      <c r="B322" s="19"/>
      <c r="C322" s="18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1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10"/>
      <c r="B323" s="19"/>
      <c r="C323" s="18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1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10"/>
      <c r="B324" s="19"/>
      <c r="C324" s="18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1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10"/>
      <c r="B325" s="19"/>
      <c r="C325" s="18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1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10"/>
      <c r="B326" s="19"/>
      <c r="C326" s="18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1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10"/>
      <c r="B327" s="19"/>
      <c r="C327" s="18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1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10"/>
      <c r="B328" s="19"/>
      <c r="C328" s="18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1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10"/>
      <c r="B329" s="19"/>
      <c r="C329" s="18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1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10"/>
      <c r="B330" s="19"/>
      <c r="C330" s="18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1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10"/>
      <c r="B331" s="19"/>
      <c r="C331" s="18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1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10"/>
      <c r="B332" s="19"/>
      <c r="C332" s="18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1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10"/>
      <c r="B333" s="19"/>
      <c r="C333" s="18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1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10"/>
      <c r="B334" s="19"/>
      <c r="C334" s="18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10"/>
      <c r="B335" s="19"/>
      <c r="C335" s="18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10"/>
      <c r="B336" s="19"/>
      <c r="C336" s="18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10"/>
      <c r="B337" s="19"/>
      <c r="C337" s="18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10"/>
      <c r="B338" s="19"/>
      <c r="C338" s="18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10"/>
      <c r="B339" s="19"/>
      <c r="C339" s="18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10"/>
      <c r="B340" s="19"/>
      <c r="C340" s="18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10"/>
      <c r="B341" s="19"/>
      <c r="C341" s="18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10"/>
      <c r="B342" s="19"/>
      <c r="C342" s="18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10"/>
      <c r="B343" s="19"/>
      <c r="C343" s="18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10"/>
      <c r="B344" s="19"/>
      <c r="C344" s="18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10"/>
      <c r="B345" s="19"/>
      <c r="C345" s="18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10"/>
      <c r="B346" s="19"/>
      <c r="C346" s="18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10"/>
      <c r="B347" s="19"/>
      <c r="C347" s="18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10"/>
      <c r="B348" s="19"/>
      <c r="C348" s="18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10"/>
      <c r="B349" s="19"/>
      <c r="C349" s="18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10"/>
      <c r="B350" s="19"/>
      <c r="C350" s="18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10"/>
      <c r="B351" s="19"/>
      <c r="C351" s="18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10"/>
      <c r="B352" s="19"/>
      <c r="C352" s="18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10"/>
      <c r="B353" s="19"/>
      <c r="C353" s="18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10"/>
      <c r="B354" s="19"/>
      <c r="C354" s="18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10"/>
      <c r="B355" s="19"/>
      <c r="C355" s="18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10"/>
      <c r="B356" s="19"/>
      <c r="C356" s="18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10"/>
      <c r="B357" s="19"/>
      <c r="C357" s="18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10"/>
      <c r="B358" s="19"/>
      <c r="C358" s="18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10"/>
      <c r="B359" s="19"/>
      <c r="C359" s="18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10"/>
      <c r="B360" s="19"/>
      <c r="C360" s="18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10"/>
      <c r="B361" s="19"/>
      <c r="C361" s="18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10"/>
      <c r="B362" s="19"/>
      <c r="C362" s="18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10"/>
      <c r="B363" s="19"/>
      <c r="C363" s="18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10"/>
      <c r="B364" s="19"/>
      <c r="C364" s="18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10"/>
      <c r="B365" s="19"/>
      <c r="C365" s="18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10"/>
      <c r="B366" s="19"/>
      <c r="C366" s="18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10"/>
      <c r="B367" s="19"/>
      <c r="C367" s="18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10"/>
      <c r="B368" s="19"/>
      <c r="C368" s="18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10"/>
      <c r="B369" s="19"/>
      <c r="C369" s="18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10"/>
      <c r="B370" s="19"/>
      <c r="C370" s="18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10"/>
      <c r="B371" s="19"/>
      <c r="C371" s="18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10"/>
      <c r="B372" s="19"/>
      <c r="C372" s="18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10"/>
      <c r="B373" s="19"/>
      <c r="C373" s="18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10"/>
      <c r="B374" s="19"/>
      <c r="C374" s="18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10"/>
      <c r="B375" s="19"/>
      <c r="C375" s="18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10"/>
      <c r="B376" s="19"/>
      <c r="C376" s="18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10"/>
      <c r="B377" s="19"/>
      <c r="C377" s="18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10"/>
      <c r="B378" s="19"/>
      <c r="C378" s="18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10"/>
      <c r="B379" s="19"/>
      <c r="C379" s="18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10"/>
      <c r="B380" s="19"/>
      <c r="C380" s="18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10"/>
      <c r="B381" s="19"/>
      <c r="C381" s="18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10"/>
      <c r="B382" s="19"/>
      <c r="C382" s="18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10"/>
      <c r="B383" s="19"/>
      <c r="C383" s="18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10"/>
      <c r="B384" s="19"/>
      <c r="C384" s="18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10"/>
      <c r="B385" s="19"/>
      <c r="C385" s="18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10"/>
      <c r="B386" s="19"/>
      <c r="C386" s="18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10"/>
      <c r="B387" s="19"/>
      <c r="C387" s="18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10"/>
      <c r="B388" s="19"/>
      <c r="C388" s="18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10"/>
      <c r="B389" s="19"/>
      <c r="C389" s="18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10"/>
      <c r="B390" s="19"/>
      <c r="C390" s="18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10"/>
      <c r="B391" s="19"/>
      <c r="C391" s="18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10"/>
      <c r="B392" s="19"/>
      <c r="C392" s="18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10"/>
      <c r="B393" s="19"/>
      <c r="C393" s="18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10"/>
      <c r="B394" s="19"/>
      <c r="C394" s="18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10"/>
      <c r="B395" s="19"/>
      <c r="C395" s="18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10"/>
      <c r="B396" s="19"/>
      <c r="C396" s="18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10"/>
      <c r="B397" s="19"/>
      <c r="C397" s="18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10"/>
      <c r="B398" s="19"/>
      <c r="C398" s="18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10"/>
      <c r="B399" s="19"/>
      <c r="C399" s="18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10"/>
      <c r="B400" s="19"/>
      <c r="C400" s="18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10"/>
      <c r="B401" s="19"/>
      <c r="C401" s="18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10"/>
      <c r="B402" s="19"/>
      <c r="C402" s="18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10"/>
      <c r="B403" s="19"/>
      <c r="C403" s="18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10"/>
      <c r="B404" s="19"/>
      <c r="C404" s="18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10"/>
      <c r="B405" s="19"/>
      <c r="C405" s="18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10"/>
      <c r="B406" s="19"/>
      <c r="C406" s="18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10"/>
      <c r="B407" s="19"/>
      <c r="C407" s="18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10"/>
      <c r="B408" s="19"/>
      <c r="C408" s="18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10"/>
      <c r="B409" s="19"/>
      <c r="C409" s="18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10"/>
      <c r="B410" s="19"/>
      <c r="C410" s="18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10"/>
      <c r="B411" s="19"/>
      <c r="C411" s="18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10"/>
      <c r="B412" s="19"/>
      <c r="C412" s="18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10"/>
      <c r="B413" s="19"/>
      <c r="C413" s="18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10"/>
      <c r="B414" s="19"/>
      <c r="C414" s="18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10"/>
      <c r="B415" s="19"/>
      <c r="C415" s="18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10"/>
      <c r="B416" s="19"/>
      <c r="C416" s="18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10"/>
      <c r="B417" s="19"/>
      <c r="C417" s="18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10"/>
      <c r="B418" s="19"/>
      <c r="C418" s="18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10"/>
      <c r="B419" s="19"/>
      <c r="C419" s="18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10"/>
      <c r="B420" s="19"/>
      <c r="C420" s="18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10"/>
      <c r="B421" s="19"/>
      <c r="C421" s="18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10"/>
      <c r="B422" s="19"/>
      <c r="C422" s="18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10"/>
      <c r="B423" s="19"/>
      <c r="C423" s="18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10"/>
      <c r="B424" s="19"/>
      <c r="C424" s="18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10"/>
      <c r="B425" s="19"/>
      <c r="C425" s="18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10"/>
      <c r="B426" s="19"/>
      <c r="C426" s="18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10"/>
      <c r="B427" s="19"/>
      <c r="C427" s="18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10"/>
      <c r="B428" s="19"/>
      <c r="C428" s="18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10"/>
      <c r="B429" s="19"/>
      <c r="C429" s="18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10"/>
      <c r="B430" s="19"/>
      <c r="C430" s="18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10"/>
      <c r="B431" s="19"/>
      <c r="C431" s="18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10"/>
      <c r="B432" s="19"/>
      <c r="C432" s="18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10"/>
      <c r="B433" s="19"/>
      <c r="C433" s="18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10"/>
      <c r="B434" s="19"/>
      <c r="C434" s="18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10"/>
      <c r="B435" s="19"/>
      <c r="C435" s="18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10"/>
      <c r="B436" s="19"/>
      <c r="C436" s="18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10"/>
      <c r="B437" s="19"/>
      <c r="C437" s="18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10"/>
      <c r="B438" s="19"/>
      <c r="C438" s="18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10"/>
      <c r="B439" s="19"/>
      <c r="C439" s="18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10"/>
      <c r="B440" s="19"/>
      <c r="C440" s="18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10"/>
      <c r="B441" s="19"/>
      <c r="C441" s="18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10"/>
      <c r="B442" s="19"/>
      <c r="C442" s="18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10"/>
      <c r="B443" s="19"/>
      <c r="C443" s="18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10"/>
      <c r="B444" s="19"/>
      <c r="C444" s="18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10"/>
      <c r="B445" s="19"/>
      <c r="C445" s="18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10"/>
      <c r="B446" s="19"/>
      <c r="C446" s="18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10"/>
      <c r="B447" s="19"/>
      <c r="C447" s="18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10"/>
      <c r="B448" s="19"/>
      <c r="C448" s="18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10"/>
      <c r="B449" s="19"/>
      <c r="C449" s="18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10"/>
      <c r="B450" s="19"/>
      <c r="C450" s="18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10"/>
      <c r="B451" s="19"/>
      <c r="C451" s="18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10"/>
      <c r="B452" s="19"/>
      <c r="C452" s="18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10"/>
      <c r="B453" s="19"/>
      <c r="C453" s="18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6"/>
      <c r="B454" s="6"/>
      <c r="C454" s="6"/>
      <c r="D454" s="6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2"/>
      <c r="S454" s="2"/>
      <c r="T454" s="2"/>
      <c r="U454" s="2"/>
      <c r="V454" s="2"/>
      <c r="W454" s="2"/>
      <c r="X454" s="2"/>
      <c r="Y454" s="2"/>
      <c r="Z454" s="2"/>
    </row>
    <row r="455" spans="1:17" ht="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</sheetData>
  <sheetProtection/>
  <printOptions gridLines="1"/>
  <pageMargins left="0.45" right="0.45" top="0.75" bottom="0.451" header="0.5" footer="0.5"/>
  <pageSetup blackAndWhite="1" horizontalDpi="600" verticalDpi="600" orientation="landscape" scale="52" r:id="rId1"/>
  <rowBreaks count="5" manualBreakCount="5">
    <brk id="60" max="2" man="1"/>
    <brk id="117" max="2" man="1"/>
    <brk id="158" max="2" man="1"/>
    <brk id="199" max="2" man="1"/>
    <brk id="25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9"/>
  <sheetViews>
    <sheetView tabSelected="1" zoomScalePageLayoutView="0" workbookViewId="0" topLeftCell="A1">
      <selection activeCell="D124" sqref="D124"/>
    </sheetView>
  </sheetViews>
  <sheetFormatPr defaultColWidth="8.88671875" defaultRowHeight="15"/>
  <cols>
    <col min="1" max="1" width="6.77734375" style="0" customWidth="1"/>
    <col min="2" max="2" width="29.77734375" style="0" customWidth="1"/>
    <col min="3" max="3" width="10.21484375" style="0" customWidth="1"/>
    <col min="4" max="4" width="48.99609375" style="0" customWidth="1"/>
  </cols>
  <sheetData>
    <row r="1" spans="2:4" ht="15.75">
      <c r="B1" s="64">
        <f>+Budget!B1</f>
        <v>0</v>
      </c>
      <c r="D1" s="76">
        <f>+Budget!P1</f>
        <v>41773.65709826389</v>
      </c>
    </row>
    <row r="2" spans="2:4" ht="15.75">
      <c r="B2" s="64" t="str">
        <f>+Budget!B2</f>
        <v>Budget Year 2011</v>
      </c>
      <c r="D2" s="77">
        <f>+Budget!P2</f>
        <v>41773.65709826389</v>
      </c>
    </row>
    <row r="3" ht="15.75">
      <c r="B3" s="64" t="s">
        <v>283</v>
      </c>
    </row>
    <row r="5" spans="1:4" ht="15">
      <c r="A5" s="65"/>
      <c r="B5" s="65"/>
      <c r="C5" s="65"/>
      <c r="D5" s="65"/>
    </row>
    <row r="6" spans="1:4" ht="15">
      <c r="A6" s="69" t="s">
        <v>2</v>
      </c>
      <c r="B6" s="65"/>
      <c r="C6" s="67" t="s">
        <v>231</v>
      </c>
      <c r="D6" s="68" t="s">
        <v>293</v>
      </c>
    </row>
    <row r="7" spans="1:4" ht="15">
      <c r="A7" s="65"/>
      <c r="B7" s="65" t="s">
        <v>3</v>
      </c>
      <c r="C7" s="65"/>
      <c r="D7" s="65"/>
    </row>
    <row r="8" spans="1:4" ht="15">
      <c r="A8" s="65">
        <v>5100</v>
      </c>
      <c r="B8" s="65" t="s">
        <v>4</v>
      </c>
      <c r="C8" s="66">
        <f>+Budget!P11</f>
        <v>0</v>
      </c>
      <c r="D8" s="65"/>
    </row>
    <row r="9" spans="1:4" ht="15">
      <c r="A9" s="65">
        <v>5120</v>
      </c>
      <c r="B9" s="65" t="s">
        <v>232</v>
      </c>
      <c r="C9" s="66">
        <f>+Budget!P13</f>
        <v>0</v>
      </c>
      <c r="D9" s="65"/>
    </row>
    <row r="10" spans="1:4" ht="15">
      <c r="A10" s="65">
        <v>5110</v>
      </c>
      <c r="B10" s="65" t="s">
        <v>5</v>
      </c>
      <c r="C10" s="66">
        <f>+Budget!P12</f>
        <v>0</v>
      </c>
      <c r="D10" s="65"/>
    </row>
    <row r="11" spans="1:4" ht="15">
      <c r="A11" s="65"/>
      <c r="B11" s="65"/>
      <c r="C11" s="66"/>
      <c r="D11" s="65"/>
    </row>
    <row r="12" spans="1:4" ht="15">
      <c r="A12" s="65"/>
      <c r="B12" s="65" t="s">
        <v>233</v>
      </c>
      <c r="C12" s="66"/>
      <c r="D12" s="65"/>
    </row>
    <row r="13" spans="1:4" ht="15">
      <c r="A13" s="65">
        <v>5200</v>
      </c>
      <c r="B13" s="65" t="s">
        <v>11</v>
      </c>
      <c r="C13" s="66">
        <f>+Budget!P18</f>
        <v>0</v>
      </c>
      <c r="D13" s="65"/>
    </row>
    <row r="14" spans="1:4" ht="15">
      <c r="A14" s="65">
        <v>5250</v>
      </c>
      <c r="B14" s="65" t="s">
        <v>12</v>
      </c>
      <c r="C14" s="66">
        <f>+Budget!P19</f>
        <v>0</v>
      </c>
      <c r="D14" s="65"/>
    </row>
    <row r="15" spans="1:4" ht="15">
      <c r="A15" s="65">
        <v>5260</v>
      </c>
      <c r="B15" s="65" t="s">
        <v>13</v>
      </c>
      <c r="C15" s="66">
        <f>+Budget!P20</f>
        <v>0</v>
      </c>
      <c r="D15" s="65" t="s">
        <v>375</v>
      </c>
    </row>
    <row r="16" spans="1:4" ht="15">
      <c r="A16" s="65">
        <v>5270</v>
      </c>
      <c r="B16" s="65" t="s">
        <v>14</v>
      </c>
      <c r="C16" s="66">
        <f>+Budget!P21</f>
        <v>0</v>
      </c>
      <c r="D16" s="65"/>
    </row>
    <row r="17" spans="1:4" ht="15.75" thickBot="1">
      <c r="A17" s="65"/>
      <c r="B17" s="71" t="s">
        <v>15</v>
      </c>
      <c r="C17" s="70">
        <f>SUM(C12:C16)</f>
        <v>0</v>
      </c>
      <c r="D17" s="65"/>
    </row>
    <row r="18" spans="1:4" ht="15.75" thickTop="1">
      <c r="A18" s="69" t="s">
        <v>16</v>
      </c>
      <c r="B18" s="65"/>
      <c r="C18" s="66">
        <f>SUM(C8:C16)</f>
        <v>0</v>
      </c>
      <c r="D18" s="65"/>
    </row>
    <row r="19" spans="1:4" ht="15">
      <c r="A19" s="65"/>
      <c r="B19" s="65"/>
      <c r="C19" s="66"/>
      <c r="D19" s="65"/>
    </row>
    <row r="20" spans="1:4" ht="15">
      <c r="A20" s="69" t="s">
        <v>18</v>
      </c>
      <c r="B20" s="65"/>
      <c r="C20" s="66"/>
      <c r="D20" s="65"/>
    </row>
    <row r="21" spans="1:4" ht="15">
      <c r="A21" s="65">
        <v>5310</v>
      </c>
      <c r="B21" s="65" t="s">
        <v>19</v>
      </c>
      <c r="C21" s="66">
        <f>+Budget!P29</f>
        <v>0</v>
      </c>
      <c r="D21" s="87"/>
    </row>
    <row r="22" spans="1:4" ht="15">
      <c r="A22" s="65">
        <v>5311</v>
      </c>
      <c r="B22" s="65" t="s">
        <v>20</v>
      </c>
      <c r="C22" s="66">
        <f>+Budget!P30</f>
        <v>0</v>
      </c>
      <c r="D22" s="87"/>
    </row>
    <row r="23" spans="1:4" ht="15">
      <c r="A23" s="65">
        <v>5312</v>
      </c>
      <c r="B23" s="65" t="s">
        <v>21</v>
      </c>
      <c r="C23" s="66">
        <f>+Budget!P31</f>
        <v>0</v>
      </c>
      <c r="D23" s="87" t="s">
        <v>374</v>
      </c>
    </row>
    <row r="24" spans="1:4" ht="15">
      <c r="A24" s="65">
        <v>5313</v>
      </c>
      <c r="B24" s="65" t="s">
        <v>22</v>
      </c>
      <c r="C24" s="66">
        <f>+Budget!P32</f>
        <v>0</v>
      </c>
      <c r="D24" s="87"/>
    </row>
    <row r="25" spans="1:4" ht="15">
      <c r="A25" s="65">
        <v>5314</v>
      </c>
      <c r="B25" s="65" t="s">
        <v>183</v>
      </c>
      <c r="C25" s="66">
        <f>+Budget!P33</f>
        <v>0</v>
      </c>
      <c r="D25" s="87"/>
    </row>
    <row r="26" spans="1:4" ht="15">
      <c r="A26" s="65">
        <v>5315</v>
      </c>
      <c r="B26" s="65" t="s">
        <v>23</v>
      </c>
      <c r="C26" s="66">
        <f>+Budget!P34</f>
        <v>0</v>
      </c>
      <c r="D26" s="87"/>
    </row>
    <row r="27" spans="1:4" ht="15">
      <c r="A27" s="65">
        <v>5316</v>
      </c>
      <c r="B27" s="65" t="s">
        <v>24</v>
      </c>
      <c r="C27" s="66">
        <f>+Budget!P35</f>
        <v>0</v>
      </c>
      <c r="D27" s="87" t="s">
        <v>376</v>
      </c>
    </row>
    <row r="28" spans="1:4" ht="15">
      <c r="A28" s="65">
        <v>5317</v>
      </c>
      <c r="B28" s="65" t="s">
        <v>25</v>
      </c>
      <c r="C28" s="66">
        <f>+Budget!P36</f>
        <v>0</v>
      </c>
      <c r="D28" s="87" t="s">
        <v>59</v>
      </c>
    </row>
    <row r="29" spans="1:4" ht="15">
      <c r="A29" s="65">
        <v>5318</v>
      </c>
      <c r="B29" s="65" t="s">
        <v>234</v>
      </c>
      <c r="C29" s="66">
        <f>+Budget!P37</f>
        <v>0</v>
      </c>
      <c r="D29" s="87" t="s">
        <v>377</v>
      </c>
    </row>
    <row r="30" spans="1:4" ht="15">
      <c r="A30" s="65">
        <v>5319</v>
      </c>
      <c r="B30" s="65" t="s">
        <v>27</v>
      </c>
      <c r="C30" s="66">
        <f>+Budget!P38</f>
        <v>0</v>
      </c>
      <c r="D30" s="87"/>
    </row>
    <row r="31" spans="1:4" ht="15">
      <c r="A31" s="65">
        <v>5320</v>
      </c>
      <c r="B31" s="65" t="s">
        <v>28</v>
      </c>
      <c r="C31" s="66">
        <f>+Budget!P39</f>
        <v>0</v>
      </c>
      <c r="D31" s="87"/>
    </row>
    <row r="32" spans="1:4" ht="15">
      <c r="A32" s="65">
        <v>5321</v>
      </c>
      <c r="B32" s="65" t="s">
        <v>29</v>
      </c>
      <c r="C32" s="66">
        <f>+Budget!P40</f>
        <v>0</v>
      </c>
      <c r="D32" s="87"/>
    </row>
    <row r="33" spans="1:4" ht="15">
      <c r="A33" s="65">
        <v>5322</v>
      </c>
      <c r="B33" s="65" t="s">
        <v>286</v>
      </c>
      <c r="C33" s="66">
        <f>+Budget!P41</f>
        <v>0</v>
      </c>
      <c r="D33" s="87"/>
    </row>
    <row r="34" spans="1:4" ht="15">
      <c r="A34" s="66">
        <f>+Budget!A42</f>
        <v>5323</v>
      </c>
      <c r="B34" s="66" t="str">
        <f>+Budget!B42</f>
        <v>LEGAL FEES</v>
      </c>
      <c r="C34" s="66">
        <f>+Budget!P42</f>
        <v>0</v>
      </c>
      <c r="D34" s="87"/>
    </row>
    <row r="35" spans="1:4" ht="15">
      <c r="A35" s="66">
        <f>+Budget!A43</f>
        <v>5324</v>
      </c>
      <c r="B35" s="66" t="str">
        <f>+Budget!B43</f>
        <v>TERM FEES</v>
      </c>
      <c r="C35" s="66">
        <f>+Budget!P43</f>
        <v>0</v>
      </c>
      <c r="D35" s="87" t="s">
        <v>59</v>
      </c>
    </row>
    <row r="36" spans="1:4" ht="15">
      <c r="A36" s="66">
        <f>+Budget!A44</f>
        <v>5325</v>
      </c>
      <c r="B36" s="66" t="str">
        <f>+Budget!B44</f>
        <v>CLUB HOUSE INCOME</v>
      </c>
      <c r="C36" s="66">
        <f>+Budget!P44</f>
        <v>0</v>
      </c>
      <c r="D36" s="87"/>
    </row>
    <row r="37" spans="1:4" ht="15">
      <c r="A37" s="66">
        <f>+Budget!A45</f>
        <v>5326</v>
      </c>
      <c r="B37" s="66" t="str">
        <f>+Budget!B45</f>
        <v>TRANSFER ON SITE</v>
      </c>
      <c r="C37" s="66">
        <f>+Budget!P45</f>
        <v>0</v>
      </c>
      <c r="D37" s="87"/>
    </row>
    <row r="38" spans="1:4" ht="15">
      <c r="A38" s="66">
        <f>+Budget!A46</f>
        <v>5328</v>
      </c>
      <c r="B38" s="66" t="str">
        <f>+Budget!B46</f>
        <v>PREMIUM INCOME</v>
      </c>
      <c r="C38" s="66">
        <f>+Budget!P46</f>
        <v>0</v>
      </c>
      <c r="D38" s="87" t="s">
        <v>59</v>
      </c>
    </row>
    <row r="39" spans="1:4" ht="15">
      <c r="A39" s="66">
        <f>+Budget!A47</f>
        <v>5351</v>
      </c>
      <c r="B39" s="66" t="str">
        <f>+Budget!B47</f>
        <v>LATE FEES</v>
      </c>
      <c r="C39" s="66">
        <f>+Budget!P47</f>
        <v>0</v>
      </c>
      <c r="D39" s="87" t="s">
        <v>371</v>
      </c>
    </row>
    <row r="40" spans="1:4" ht="15">
      <c r="A40" s="66">
        <f>+Budget!A48</f>
        <v>5352</v>
      </c>
      <c r="B40" s="66" t="str">
        <f>+Budget!B48</f>
        <v>BAD DEBT RECOVERY</v>
      </c>
      <c r="C40" s="66">
        <f>+Budget!P48</f>
        <v>0</v>
      </c>
      <c r="D40" s="87" t="s">
        <v>296</v>
      </c>
    </row>
    <row r="41" spans="1:4" ht="15">
      <c r="A41" s="66">
        <f>+Budget!A49</f>
        <v>5353</v>
      </c>
      <c r="B41" s="66" t="str">
        <f>+Budget!B49</f>
        <v>FORFEITED DEPOSITS</v>
      </c>
      <c r="C41" s="66">
        <f>+Budget!P49</f>
        <v>0</v>
      </c>
      <c r="D41" s="87"/>
    </row>
    <row r="42" spans="1:4" ht="15">
      <c r="A42" s="66">
        <f>+Budget!A50</f>
        <v>5354</v>
      </c>
      <c r="B42" s="66" t="str">
        <f>+Budget!B50</f>
        <v>APPLICATION FEES</v>
      </c>
      <c r="C42" s="66">
        <f>+Budget!P50</f>
        <v>0</v>
      </c>
      <c r="D42" s="87" t="s">
        <v>297</v>
      </c>
    </row>
    <row r="43" spans="1:4" ht="15">
      <c r="A43" s="66">
        <f>+Budget!A51</f>
        <v>53545</v>
      </c>
      <c r="B43" s="66" t="str">
        <f>+Budget!B51</f>
        <v>NON-REFUNDABLE ADMIN. FEES</v>
      </c>
      <c r="C43" s="66">
        <f>+Budget!P51</f>
        <v>0</v>
      </c>
      <c r="D43" s="87"/>
    </row>
    <row r="44" spans="1:4" ht="15">
      <c r="A44" s="66">
        <f>+Budget!A52</f>
        <v>5355</v>
      </c>
      <c r="B44" s="66" t="str">
        <f>+Budget!B52</f>
        <v>CABLE TV FEES</v>
      </c>
      <c r="C44" s="66">
        <f>+Budget!P52</f>
        <v>0</v>
      </c>
      <c r="D44" s="87" t="s">
        <v>59</v>
      </c>
    </row>
    <row r="45" spans="1:4" ht="15">
      <c r="A45" s="66">
        <f>+Budget!A53</f>
        <v>53565</v>
      </c>
      <c r="B45" s="66" t="str">
        <f>+Budget!B53</f>
        <v>UTILITY INCOME</v>
      </c>
      <c r="C45" s="66">
        <f>+Budget!P53</f>
        <v>0</v>
      </c>
      <c r="D45" s="87" t="s">
        <v>59</v>
      </c>
    </row>
    <row r="46" spans="1:4" ht="15">
      <c r="A46" s="66">
        <f>+Budget!A54</f>
        <v>5382</v>
      </c>
      <c r="B46" s="66" t="str">
        <f>+Budget!B54</f>
        <v>INTEREST INCOME / R for R</v>
      </c>
      <c r="C46" s="66">
        <f>+Budget!P54</f>
        <v>0</v>
      </c>
      <c r="D46" s="88"/>
    </row>
    <row r="47" spans="1:4" ht="15">
      <c r="A47" s="66">
        <f>+Budget!A55</f>
        <v>5380</v>
      </c>
      <c r="B47" s="66" t="str">
        <f>+Budget!B55</f>
        <v>INTEREST INCOME</v>
      </c>
      <c r="C47" s="72">
        <f>+Budget!P55</f>
        <v>0</v>
      </c>
      <c r="D47" s="88"/>
    </row>
    <row r="48" spans="1:4" ht="15.75" thickBot="1">
      <c r="A48" s="69" t="s">
        <v>41</v>
      </c>
      <c r="B48" s="65"/>
      <c r="C48" s="73">
        <f>SUM(C21:C47)</f>
        <v>0</v>
      </c>
      <c r="D48" s="65"/>
    </row>
    <row r="49" spans="1:4" ht="15">
      <c r="A49" s="69"/>
      <c r="B49" s="65"/>
      <c r="C49" s="79"/>
      <c r="D49" s="65"/>
    </row>
    <row r="50" spans="1:4" ht="15">
      <c r="A50" s="69" t="s">
        <v>42</v>
      </c>
      <c r="B50" s="65"/>
      <c r="C50" s="66">
        <f>SUM(C18+C48)</f>
        <v>0</v>
      </c>
      <c r="D50" s="65"/>
    </row>
    <row r="51" spans="1:4" ht="15">
      <c r="A51" s="69"/>
      <c r="B51" s="65"/>
      <c r="C51" s="66"/>
      <c r="D51" s="65"/>
    </row>
    <row r="52" spans="1:4" ht="15">
      <c r="A52" s="69" t="s">
        <v>235</v>
      </c>
      <c r="B52" s="65"/>
      <c r="C52" s="81"/>
      <c r="D52" s="80"/>
    </row>
    <row r="53" spans="1:4" ht="15">
      <c r="A53" s="65">
        <v>6101</v>
      </c>
      <c r="B53" s="65" t="s">
        <v>44</v>
      </c>
      <c r="C53" s="66">
        <f>+Budget!P62</f>
        <v>0</v>
      </c>
      <c r="D53" s="65"/>
    </row>
    <row r="54" spans="1:4" ht="15">
      <c r="A54" s="65">
        <v>6102</v>
      </c>
      <c r="B54" s="65" t="s">
        <v>45</v>
      </c>
      <c r="C54" s="66">
        <f>+Budget!P63</f>
        <v>0</v>
      </c>
      <c r="D54" s="65"/>
    </row>
    <row r="55" spans="1:4" ht="15">
      <c r="A55" s="65">
        <v>61025</v>
      </c>
      <c r="B55" s="65" t="s">
        <v>236</v>
      </c>
      <c r="C55" s="66">
        <f>+Budget!P64</f>
        <v>0</v>
      </c>
      <c r="D55" s="65"/>
    </row>
    <row r="56" spans="1:4" ht="15">
      <c r="A56" s="65">
        <v>6103</v>
      </c>
      <c r="B56" s="65" t="s">
        <v>46</v>
      </c>
      <c r="C56" s="66">
        <f>+Budget!P65</f>
        <v>0</v>
      </c>
      <c r="D56" s="65" t="s">
        <v>373</v>
      </c>
    </row>
    <row r="57" spans="1:4" ht="15">
      <c r="A57" s="65">
        <v>6104</v>
      </c>
      <c r="B57" s="65" t="s">
        <v>47</v>
      </c>
      <c r="C57" s="66">
        <f>+Budget!P66</f>
        <v>0</v>
      </c>
      <c r="D57" s="65"/>
    </row>
    <row r="58" spans="1:4" ht="15">
      <c r="A58" s="65">
        <v>6106</v>
      </c>
      <c r="B58" s="65" t="s">
        <v>48</v>
      </c>
      <c r="C58" s="66">
        <f>+Budget!P67</f>
        <v>0</v>
      </c>
      <c r="D58" s="65"/>
    </row>
    <row r="59" spans="1:4" ht="15">
      <c r="A59" s="65">
        <v>6107</v>
      </c>
      <c r="B59" s="65" t="s">
        <v>49</v>
      </c>
      <c r="C59" s="66">
        <f>+Budget!P68</f>
        <v>0</v>
      </c>
      <c r="D59" s="65" t="s">
        <v>59</v>
      </c>
    </row>
    <row r="60" spans="1:4" ht="15">
      <c r="A60" s="65">
        <v>6108</v>
      </c>
      <c r="B60" s="65" t="s">
        <v>50</v>
      </c>
      <c r="C60" s="66">
        <f>+Budget!P69</f>
        <v>0</v>
      </c>
      <c r="D60" s="80"/>
    </row>
    <row r="61" spans="1:4" ht="15">
      <c r="A61" s="65">
        <v>6109</v>
      </c>
      <c r="B61" s="65" t="s">
        <v>51</v>
      </c>
      <c r="C61" s="66">
        <f>+Budget!P70</f>
        <v>0</v>
      </c>
      <c r="D61" s="65" t="s">
        <v>59</v>
      </c>
    </row>
    <row r="62" spans="1:4" ht="15">
      <c r="A62" s="65">
        <v>6110</v>
      </c>
      <c r="B62" s="65" t="s">
        <v>52</v>
      </c>
      <c r="C62" s="66">
        <f>+Budget!P71</f>
        <v>0</v>
      </c>
      <c r="D62" s="65" t="s">
        <v>59</v>
      </c>
    </row>
    <row r="63" spans="1:4" ht="15">
      <c r="A63" s="65">
        <v>6120</v>
      </c>
      <c r="B63" s="65" t="s">
        <v>53</v>
      </c>
      <c r="C63" s="66">
        <f>+Budget!P72</f>
        <v>0</v>
      </c>
      <c r="D63" s="65"/>
    </row>
    <row r="64" spans="1:4" ht="15">
      <c r="A64" s="65">
        <v>6131</v>
      </c>
      <c r="B64" s="65" t="s">
        <v>54</v>
      </c>
      <c r="C64" s="66">
        <f>+Budget!P73</f>
        <v>0</v>
      </c>
      <c r="D64" s="65"/>
    </row>
    <row r="65" spans="1:4" ht="15">
      <c r="A65" s="65">
        <v>6132</v>
      </c>
      <c r="B65" s="65" t="s">
        <v>55</v>
      </c>
      <c r="C65" s="66">
        <f>+Budget!P74</f>
        <v>0</v>
      </c>
      <c r="D65" s="65"/>
    </row>
    <row r="66" spans="1:4" ht="15">
      <c r="A66" s="65">
        <v>6141</v>
      </c>
      <c r="B66" s="65" t="s">
        <v>56</v>
      </c>
      <c r="C66" s="66">
        <f>+Budget!P75</f>
        <v>0</v>
      </c>
      <c r="D66" s="65"/>
    </row>
    <row r="67" spans="1:4" ht="15">
      <c r="A67" s="65">
        <v>6142</v>
      </c>
      <c r="B67" s="65" t="s">
        <v>237</v>
      </c>
      <c r="C67" s="66">
        <f>+Budget!P76</f>
        <v>0</v>
      </c>
      <c r="D67" s="65"/>
    </row>
    <row r="68" spans="1:4" ht="15">
      <c r="A68" s="65">
        <v>6145</v>
      </c>
      <c r="B68" s="65" t="s">
        <v>238</v>
      </c>
      <c r="C68" s="66">
        <f>+Budget!P77</f>
        <v>0</v>
      </c>
      <c r="D68" s="65"/>
    </row>
    <row r="69" spans="1:4" ht="15">
      <c r="A69" s="65">
        <v>6152</v>
      </c>
      <c r="B69" s="65" t="s">
        <v>57</v>
      </c>
      <c r="C69" s="66">
        <f>+Budget!P78</f>
        <v>0</v>
      </c>
      <c r="D69" s="87"/>
    </row>
    <row r="70" spans="1:4" ht="15">
      <c r="A70" s="65">
        <v>6154</v>
      </c>
      <c r="B70" s="65" t="s">
        <v>58</v>
      </c>
      <c r="C70" s="66">
        <f>+Budget!P79</f>
        <v>0</v>
      </c>
      <c r="D70" s="87" t="s">
        <v>372</v>
      </c>
    </row>
    <row r="71" spans="1:4" ht="15">
      <c r="A71" s="65">
        <v>6160</v>
      </c>
      <c r="B71" s="65" t="s">
        <v>239</v>
      </c>
      <c r="C71" s="66">
        <f>+Budget!P80</f>
        <v>0</v>
      </c>
      <c r="D71" s="87"/>
    </row>
    <row r="72" spans="1:4" ht="15">
      <c r="A72" s="65">
        <v>6190</v>
      </c>
      <c r="B72" s="65" t="s">
        <v>240</v>
      </c>
      <c r="C72" s="66">
        <f>+Budget!P81</f>
        <v>0</v>
      </c>
      <c r="D72" s="87"/>
    </row>
    <row r="73" spans="1:4" ht="15.75" thickBot="1">
      <c r="A73" s="65">
        <v>6199</v>
      </c>
      <c r="B73" s="65" t="s">
        <v>241</v>
      </c>
      <c r="C73" s="74">
        <f>+Budget!P82</f>
        <v>0</v>
      </c>
      <c r="D73" s="65"/>
    </row>
    <row r="74" spans="1:4" ht="15">
      <c r="A74" s="69" t="s">
        <v>242</v>
      </c>
      <c r="B74" s="65"/>
      <c r="C74" s="66">
        <f>SUM(C53:C73)</f>
        <v>0</v>
      </c>
      <c r="D74" s="65"/>
    </row>
    <row r="75" spans="1:4" ht="15">
      <c r="A75" s="65"/>
      <c r="B75" s="65"/>
      <c r="C75" s="66"/>
      <c r="D75" s="65"/>
    </row>
    <row r="76" spans="1:4" ht="15">
      <c r="A76" s="65"/>
      <c r="B76" s="65"/>
      <c r="C76" s="66"/>
      <c r="D76" s="65"/>
    </row>
    <row r="77" spans="1:4" ht="15">
      <c r="A77" s="69" t="s">
        <v>61</v>
      </c>
      <c r="B77" s="65"/>
      <c r="C77" s="66"/>
      <c r="D77" s="65"/>
    </row>
    <row r="78" spans="1:4" ht="15">
      <c r="A78" s="65">
        <v>6201</v>
      </c>
      <c r="B78" s="65" t="s">
        <v>62</v>
      </c>
      <c r="C78" s="66">
        <f>+Budget!P87</f>
        <v>0</v>
      </c>
      <c r="D78" s="65"/>
    </row>
    <row r="79" spans="1:4" ht="25.5">
      <c r="A79" s="65">
        <v>6202</v>
      </c>
      <c r="B79" s="65" t="s">
        <v>63</v>
      </c>
      <c r="C79" s="66">
        <f>+Budget!P88</f>
        <v>0</v>
      </c>
      <c r="D79" s="87" t="s">
        <v>359</v>
      </c>
    </row>
    <row r="80" spans="1:4" ht="25.5">
      <c r="A80" s="65">
        <v>6203</v>
      </c>
      <c r="B80" s="65" t="s">
        <v>64</v>
      </c>
      <c r="C80" s="66">
        <f>+Budget!P89</f>
        <v>0</v>
      </c>
      <c r="D80" s="87" t="s">
        <v>298</v>
      </c>
    </row>
    <row r="81" spans="1:4" ht="15">
      <c r="A81" s="65">
        <v>6204</v>
      </c>
      <c r="B81" s="65" t="s">
        <v>243</v>
      </c>
      <c r="C81" s="66">
        <f>+Budget!P90</f>
        <v>0</v>
      </c>
      <c r="D81" s="87" t="s">
        <v>299</v>
      </c>
    </row>
    <row r="82" spans="1:4" ht="15">
      <c r="A82" s="65">
        <v>6205</v>
      </c>
      <c r="B82" s="65" t="s">
        <v>244</v>
      </c>
      <c r="C82" s="66">
        <f>+Budget!P91</f>
        <v>0</v>
      </c>
      <c r="D82" s="87" t="s">
        <v>300</v>
      </c>
    </row>
    <row r="83" spans="1:4" ht="15">
      <c r="A83" s="65">
        <v>6207</v>
      </c>
      <c r="B83" s="65" t="s">
        <v>65</v>
      </c>
      <c r="C83" s="66">
        <f>+Budget!P92</f>
        <v>0</v>
      </c>
      <c r="D83" s="65"/>
    </row>
    <row r="84" spans="1:4" ht="15">
      <c r="A84" s="65">
        <v>6208</v>
      </c>
      <c r="B84" s="65" t="s">
        <v>66</v>
      </c>
      <c r="C84" s="66">
        <f>+Budget!P93</f>
        <v>0</v>
      </c>
      <c r="D84" s="65"/>
    </row>
    <row r="85" spans="1:4" ht="15">
      <c r="A85" s="65">
        <v>6209</v>
      </c>
      <c r="B85" s="65" t="s">
        <v>245</v>
      </c>
      <c r="C85" s="66">
        <f>+Budget!P94</f>
        <v>0</v>
      </c>
      <c r="D85" s="65"/>
    </row>
    <row r="86" spans="1:4" ht="15">
      <c r="A86" s="65">
        <v>6210</v>
      </c>
      <c r="B86" s="65" t="s">
        <v>67</v>
      </c>
      <c r="C86" s="66">
        <f>+Budget!P95</f>
        <v>0</v>
      </c>
      <c r="D86" s="65"/>
    </row>
    <row r="87" spans="1:4" ht="15">
      <c r="A87" s="65">
        <v>6211</v>
      </c>
      <c r="B87" s="65" t="s">
        <v>68</v>
      </c>
      <c r="C87" s="66">
        <f>+Budget!P96</f>
        <v>0</v>
      </c>
      <c r="D87" s="65"/>
    </row>
    <row r="88" spans="1:4" ht="15">
      <c r="A88" s="65">
        <v>6220</v>
      </c>
      <c r="B88" s="65" t="s">
        <v>69</v>
      </c>
      <c r="C88" s="66">
        <f>+Budget!P97</f>
        <v>0</v>
      </c>
      <c r="D88" s="65" t="s">
        <v>294</v>
      </c>
    </row>
    <row r="89" spans="1:4" ht="15">
      <c r="A89" s="65">
        <v>6221</v>
      </c>
      <c r="B89" s="65" t="s">
        <v>70</v>
      </c>
      <c r="C89" s="66">
        <f>+Budget!P98</f>
        <v>0</v>
      </c>
      <c r="D89" s="65"/>
    </row>
    <row r="90" spans="1:4" ht="15">
      <c r="A90" s="65">
        <v>6231</v>
      </c>
      <c r="B90" s="65" t="s">
        <v>71</v>
      </c>
      <c r="C90" s="66">
        <f>+Budget!P99</f>
        <v>0</v>
      </c>
      <c r="D90" s="87" t="s">
        <v>301</v>
      </c>
    </row>
    <row r="91" spans="1:4" ht="15">
      <c r="A91" s="65">
        <v>6244</v>
      </c>
      <c r="B91" s="65" t="s">
        <v>72</v>
      </c>
      <c r="C91" s="66">
        <f>+Budget!P100</f>
        <v>0</v>
      </c>
      <c r="D91" s="87"/>
    </row>
    <row r="92" spans="1:4" ht="15">
      <c r="A92" s="65">
        <v>6255</v>
      </c>
      <c r="B92" s="65" t="s">
        <v>246</v>
      </c>
      <c r="C92" s="66">
        <f>+Budget!P101</f>
        <v>0</v>
      </c>
      <c r="D92" s="87" t="s">
        <v>302</v>
      </c>
    </row>
    <row r="93" spans="1:4" ht="15">
      <c r="A93" s="65">
        <v>6299</v>
      </c>
      <c r="B93" s="65" t="s">
        <v>247</v>
      </c>
      <c r="C93" s="72">
        <f>+Budget!P102</f>
        <v>0</v>
      </c>
      <c r="D93" s="87" t="s">
        <v>303</v>
      </c>
    </row>
    <row r="94" spans="1:4" ht="15">
      <c r="A94" s="69" t="s">
        <v>73</v>
      </c>
      <c r="B94" s="65"/>
      <c r="C94" s="66">
        <f>SUM(C78:C93)</f>
        <v>0</v>
      </c>
      <c r="D94" s="65"/>
    </row>
    <row r="95" spans="1:4" ht="15">
      <c r="A95" s="69"/>
      <c r="B95" s="65"/>
      <c r="C95" s="66"/>
      <c r="D95" s="65"/>
    </row>
    <row r="96" spans="1:4" ht="15">
      <c r="A96" s="69"/>
      <c r="B96" s="65"/>
      <c r="C96" s="66"/>
      <c r="D96" s="65"/>
    </row>
    <row r="97" spans="1:4" ht="15">
      <c r="A97" s="69" t="s">
        <v>74</v>
      </c>
      <c r="B97" s="65"/>
      <c r="C97" s="66"/>
      <c r="D97" s="65"/>
    </row>
    <row r="98" spans="1:4" ht="38.25">
      <c r="A98" s="65">
        <v>6301</v>
      </c>
      <c r="B98" s="65" t="s">
        <v>248</v>
      </c>
      <c r="C98" s="66">
        <f>+Budget!P107</f>
        <v>0</v>
      </c>
      <c r="D98" s="87" t="s">
        <v>304</v>
      </c>
    </row>
    <row r="99" spans="1:4" ht="15">
      <c r="A99" s="65">
        <v>6302</v>
      </c>
      <c r="B99" s="65" t="s">
        <v>249</v>
      </c>
      <c r="C99" s="66">
        <f>+Budget!P108</f>
        <v>0</v>
      </c>
      <c r="D99" s="87" t="s">
        <v>305</v>
      </c>
    </row>
    <row r="100" spans="1:4" ht="15">
      <c r="A100" s="65">
        <v>6303</v>
      </c>
      <c r="B100" s="65" t="s">
        <v>250</v>
      </c>
      <c r="C100" s="66">
        <f>+Budget!P109</f>
        <v>0</v>
      </c>
      <c r="D100" s="87" t="s">
        <v>306</v>
      </c>
    </row>
    <row r="101" spans="1:4" ht="15">
      <c r="A101" s="65">
        <v>6304</v>
      </c>
      <c r="B101" s="65" t="s">
        <v>77</v>
      </c>
      <c r="C101" s="66">
        <f>+Budget!P110</f>
        <v>0</v>
      </c>
      <c r="D101" s="87" t="s">
        <v>307</v>
      </c>
    </row>
    <row r="102" spans="1:4" ht="15">
      <c r="A102" s="65">
        <v>6305</v>
      </c>
      <c r="B102" s="65" t="s">
        <v>78</v>
      </c>
      <c r="C102" s="66">
        <f>+Budget!P111</f>
        <v>0</v>
      </c>
      <c r="D102" s="87" t="s">
        <v>308</v>
      </c>
    </row>
    <row r="103" spans="1:4" ht="15">
      <c r="A103" s="65">
        <v>6306</v>
      </c>
      <c r="B103" s="65" t="s">
        <v>251</v>
      </c>
      <c r="C103" s="66">
        <f>+Budget!P112</f>
        <v>0</v>
      </c>
      <c r="D103" s="87"/>
    </row>
    <row r="104" spans="1:4" ht="15">
      <c r="A104" s="65">
        <v>6307</v>
      </c>
      <c r="B104" s="65" t="s">
        <v>252</v>
      </c>
      <c r="C104" s="66">
        <f>+Budget!P113</f>
        <v>0</v>
      </c>
      <c r="D104" s="87" t="s">
        <v>309</v>
      </c>
    </row>
    <row r="105" spans="1:4" ht="25.5">
      <c r="A105" s="65">
        <v>6399</v>
      </c>
      <c r="B105" s="65" t="s">
        <v>80</v>
      </c>
      <c r="C105" s="72">
        <f>+Budget!P114</f>
        <v>0</v>
      </c>
      <c r="D105" s="87" t="s">
        <v>360</v>
      </c>
    </row>
    <row r="106" spans="1:4" ht="15">
      <c r="A106" s="69" t="s">
        <v>81</v>
      </c>
      <c r="B106" s="65"/>
      <c r="C106" s="66">
        <f>SUM(C97:C105)</f>
        <v>0</v>
      </c>
      <c r="D106" s="65"/>
    </row>
    <row r="107" spans="1:4" ht="15">
      <c r="A107" s="69"/>
      <c r="B107" s="65"/>
      <c r="C107" s="66"/>
      <c r="D107" s="65"/>
    </row>
    <row r="108" spans="1:4" ht="15">
      <c r="A108" s="69"/>
      <c r="B108" s="65"/>
      <c r="C108" s="66"/>
      <c r="D108" s="65"/>
    </row>
    <row r="109" spans="1:4" ht="15">
      <c r="A109" s="69" t="s">
        <v>82</v>
      </c>
      <c r="B109" s="65"/>
      <c r="C109" s="66"/>
      <c r="D109" s="65"/>
    </row>
    <row r="110" spans="1:4" ht="25.5">
      <c r="A110" s="65">
        <v>6401</v>
      </c>
      <c r="B110" s="65" t="s">
        <v>253</v>
      </c>
      <c r="C110" s="66">
        <f>+Budget!P119</f>
        <v>0</v>
      </c>
      <c r="D110" s="87" t="s">
        <v>310</v>
      </c>
    </row>
    <row r="111" spans="1:4" ht="15">
      <c r="A111" s="65">
        <v>64015</v>
      </c>
      <c r="B111" s="65" t="s">
        <v>254</v>
      </c>
      <c r="C111" s="66">
        <f>+Budget!P120</f>
        <v>0</v>
      </c>
      <c r="D111" s="87"/>
    </row>
    <row r="112" spans="1:4" ht="15">
      <c r="A112" s="65">
        <v>6402</v>
      </c>
      <c r="B112" s="65" t="s">
        <v>255</v>
      </c>
      <c r="C112" s="66">
        <f>+Budget!P121</f>
        <v>0</v>
      </c>
      <c r="D112" s="87" t="s">
        <v>311</v>
      </c>
    </row>
    <row r="113" spans="1:4" ht="15">
      <c r="A113" s="65">
        <v>6403</v>
      </c>
      <c r="B113" s="65" t="s">
        <v>256</v>
      </c>
      <c r="C113" s="66">
        <f>+Budget!P122</f>
        <v>0</v>
      </c>
      <c r="D113" s="87" t="s">
        <v>361</v>
      </c>
    </row>
    <row r="114" spans="1:4" ht="25.5">
      <c r="A114" s="65">
        <v>6410</v>
      </c>
      <c r="B114" s="65" t="s">
        <v>287</v>
      </c>
      <c r="C114" s="66">
        <f>+Budget!P123</f>
        <v>0</v>
      </c>
      <c r="D114" s="87" t="s">
        <v>312</v>
      </c>
    </row>
    <row r="115" spans="1:4" ht="15.75" thickBot="1">
      <c r="A115" s="65">
        <v>6411</v>
      </c>
      <c r="B115" s="65" t="s">
        <v>257</v>
      </c>
      <c r="C115" s="74">
        <f>+Budget!P124</f>
        <v>0</v>
      </c>
      <c r="D115" s="87" t="s">
        <v>313</v>
      </c>
    </row>
    <row r="116" spans="1:4" ht="15">
      <c r="A116" s="69" t="s">
        <v>85</v>
      </c>
      <c r="B116" s="65"/>
      <c r="C116" s="79">
        <f>SUM(C109:C115)</f>
        <v>0</v>
      </c>
      <c r="D116" s="65"/>
    </row>
    <row r="117" spans="1:4" ht="15">
      <c r="A117" s="69"/>
      <c r="B117" s="65"/>
      <c r="C117" s="66"/>
      <c r="D117" s="65"/>
    </row>
    <row r="118" spans="1:4" ht="15">
      <c r="A118" s="69"/>
      <c r="B118" s="65"/>
      <c r="C118" s="66"/>
      <c r="D118" s="65"/>
    </row>
    <row r="119" spans="1:4" ht="15">
      <c r="A119" s="69" t="s">
        <v>86</v>
      </c>
      <c r="B119" s="65"/>
      <c r="C119" s="66"/>
      <c r="D119" s="65"/>
    </row>
    <row r="120" spans="1:4" ht="15">
      <c r="A120" s="65">
        <v>6501</v>
      </c>
      <c r="B120" s="65" t="s">
        <v>87</v>
      </c>
      <c r="C120" s="66">
        <f>+Budget!P129</f>
        <v>0</v>
      </c>
      <c r="D120" s="87" t="s">
        <v>314</v>
      </c>
    </row>
    <row r="121" spans="1:4" ht="15">
      <c r="A121" s="65">
        <v>6502</v>
      </c>
      <c r="B121" s="65" t="s">
        <v>88</v>
      </c>
      <c r="C121" s="66">
        <f>+Budget!P130</f>
        <v>0</v>
      </c>
      <c r="D121" s="87" t="s">
        <v>59</v>
      </c>
    </row>
    <row r="122" spans="1:4" ht="15">
      <c r="A122" s="65">
        <v>6503</v>
      </c>
      <c r="B122" s="65" t="s">
        <v>89</v>
      </c>
      <c r="C122" s="66">
        <f>+Budget!P131</f>
        <v>0</v>
      </c>
      <c r="D122" s="87" t="s">
        <v>59</v>
      </c>
    </row>
    <row r="123" spans="1:4" ht="25.5">
      <c r="A123" s="65">
        <v>6504</v>
      </c>
      <c r="B123" s="65" t="s">
        <v>90</v>
      </c>
      <c r="C123" s="66">
        <f>+Budget!P132</f>
        <v>0</v>
      </c>
      <c r="D123" s="87" t="s">
        <v>315</v>
      </c>
    </row>
    <row r="124" spans="1:4" ht="15">
      <c r="A124" s="65">
        <v>6505</v>
      </c>
      <c r="B124" s="65" t="s">
        <v>91</v>
      </c>
      <c r="C124" s="66">
        <f>+Budget!P133</f>
        <v>0</v>
      </c>
      <c r="D124" s="87" t="s">
        <v>362</v>
      </c>
    </row>
    <row r="125" spans="1:4" ht="25.5">
      <c r="A125" s="65">
        <v>6506</v>
      </c>
      <c r="B125" s="65" t="s">
        <v>92</v>
      </c>
      <c r="C125" s="66">
        <f>+Budget!P134</f>
        <v>0</v>
      </c>
      <c r="D125" s="87" t="s">
        <v>316</v>
      </c>
    </row>
    <row r="126" spans="1:4" ht="15">
      <c r="A126" s="65">
        <v>6507</v>
      </c>
      <c r="B126" s="65" t="s">
        <v>93</v>
      </c>
      <c r="C126" s="66">
        <f>+Budget!P135</f>
        <v>0</v>
      </c>
      <c r="D126" s="87" t="s">
        <v>363</v>
      </c>
    </row>
    <row r="127" spans="1:4" ht="15">
      <c r="A127" s="65">
        <v>650702</v>
      </c>
      <c r="B127" s="65" t="s">
        <v>258</v>
      </c>
      <c r="C127" s="66">
        <f>+Budget!P136</f>
        <v>0</v>
      </c>
      <c r="D127" s="87"/>
    </row>
    <row r="128" spans="1:4" ht="15">
      <c r="A128" s="65">
        <v>6508</v>
      </c>
      <c r="B128" s="65" t="s">
        <v>187</v>
      </c>
      <c r="C128" s="66">
        <f>+Budget!P137</f>
        <v>0</v>
      </c>
      <c r="D128" s="87" t="s">
        <v>317</v>
      </c>
    </row>
    <row r="129" spans="1:4" ht="15">
      <c r="A129" s="65">
        <v>6509</v>
      </c>
      <c r="B129" s="65" t="s">
        <v>95</v>
      </c>
      <c r="C129" s="66">
        <f>+Budget!P138</f>
        <v>0</v>
      </c>
      <c r="D129" s="87"/>
    </row>
    <row r="130" spans="1:4" ht="15">
      <c r="A130" s="65">
        <v>6511</v>
      </c>
      <c r="B130" s="65" t="s">
        <v>96</v>
      </c>
      <c r="C130" s="66">
        <f>+Budget!P139</f>
        <v>0</v>
      </c>
      <c r="D130" s="87" t="s">
        <v>318</v>
      </c>
    </row>
    <row r="131" spans="1:4" ht="15">
      <c r="A131" s="65">
        <v>6512</v>
      </c>
      <c r="B131" s="65" t="s">
        <v>97</v>
      </c>
      <c r="C131" s="66">
        <f>+Budget!P140</f>
        <v>0</v>
      </c>
      <c r="D131" s="87" t="s">
        <v>59</v>
      </c>
    </row>
    <row r="132" spans="1:4" ht="15">
      <c r="A132" s="65">
        <v>6513</v>
      </c>
      <c r="B132" s="65" t="s">
        <v>98</v>
      </c>
      <c r="C132" s="66">
        <f>+Budget!P141</f>
        <v>0</v>
      </c>
      <c r="D132" s="87" t="s">
        <v>319</v>
      </c>
    </row>
    <row r="133" spans="1:4" ht="15">
      <c r="A133" s="65">
        <v>6514</v>
      </c>
      <c r="B133" s="65" t="s">
        <v>99</v>
      </c>
      <c r="C133" s="66">
        <f>+Budget!P142</f>
        <v>0</v>
      </c>
      <c r="D133" s="87"/>
    </row>
    <row r="134" spans="1:4" ht="15">
      <c r="A134" s="65">
        <v>6588</v>
      </c>
      <c r="B134" s="65" t="s">
        <v>285</v>
      </c>
      <c r="C134" s="66">
        <f>+Budget!P143</f>
        <v>0</v>
      </c>
      <c r="D134" s="87"/>
    </row>
    <row r="135" spans="1:4" ht="15.75" thickBot="1">
      <c r="A135" s="65">
        <v>6599</v>
      </c>
      <c r="B135" s="65" t="s">
        <v>100</v>
      </c>
      <c r="C135" s="74">
        <f>+Budget!P144</f>
        <v>0</v>
      </c>
      <c r="D135" s="87"/>
    </row>
    <row r="136" spans="1:4" ht="15">
      <c r="A136" s="69" t="s">
        <v>101</v>
      </c>
      <c r="B136" s="65"/>
      <c r="C136" s="66">
        <f>SUM(C120:C135)</f>
        <v>0</v>
      </c>
      <c r="D136" s="65"/>
    </row>
    <row r="137" spans="1:4" ht="15">
      <c r="A137" s="69"/>
      <c r="B137" s="65"/>
      <c r="C137" s="66"/>
      <c r="D137" s="65"/>
    </row>
    <row r="138" spans="1:4" ht="15">
      <c r="A138" s="69"/>
      <c r="B138" s="65"/>
      <c r="C138" s="66"/>
      <c r="D138" s="65"/>
    </row>
    <row r="139" spans="1:4" ht="15">
      <c r="A139" s="69" t="s">
        <v>102</v>
      </c>
      <c r="B139" s="65"/>
      <c r="C139" s="66"/>
      <c r="D139" s="65"/>
    </row>
    <row r="140" spans="1:4" ht="25.5">
      <c r="A140" s="65">
        <v>6601</v>
      </c>
      <c r="B140" s="65" t="s">
        <v>203</v>
      </c>
      <c r="C140" s="66">
        <f>+Budget!P149</f>
        <v>0</v>
      </c>
      <c r="D140" s="87" t="s">
        <v>320</v>
      </c>
    </row>
    <row r="141" spans="1:4" ht="25.5">
      <c r="A141" s="65">
        <v>66015</v>
      </c>
      <c r="B141" s="65" t="s">
        <v>204</v>
      </c>
      <c r="C141" s="66">
        <f>+Budget!P150</f>
        <v>0</v>
      </c>
      <c r="D141" s="87" t="s">
        <v>321</v>
      </c>
    </row>
    <row r="142" spans="1:4" ht="15">
      <c r="A142" s="65">
        <v>6602</v>
      </c>
      <c r="B142" s="65" t="s">
        <v>259</v>
      </c>
      <c r="C142" s="66">
        <f>+Budget!P151</f>
        <v>0</v>
      </c>
      <c r="D142" s="87" t="s">
        <v>364</v>
      </c>
    </row>
    <row r="143" spans="1:4" ht="15">
      <c r="A143" s="65">
        <v>66025</v>
      </c>
      <c r="B143" s="65" t="s">
        <v>104</v>
      </c>
      <c r="C143" s="66">
        <f>+Budget!P152</f>
        <v>0</v>
      </c>
      <c r="D143" s="87" t="s">
        <v>322</v>
      </c>
    </row>
    <row r="144" spans="1:4" ht="25.5">
      <c r="A144" s="65">
        <v>6603</v>
      </c>
      <c r="B144" s="65" t="s">
        <v>260</v>
      </c>
      <c r="C144" s="66">
        <f>+Budget!P153</f>
        <v>0</v>
      </c>
      <c r="D144" s="87" t="s">
        <v>323</v>
      </c>
    </row>
    <row r="145" spans="1:4" ht="15">
      <c r="A145" s="65">
        <v>66035</v>
      </c>
      <c r="B145" s="65" t="s">
        <v>106</v>
      </c>
      <c r="C145" s="66">
        <f>+Budget!P154</f>
        <v>0</v>
      </c>
      <c r="D145" s="87" t="s">
        <v>324</v>
      </c>
    </row>
    <row r="146" spans="1:4" ht="15.75" thickBot="1">
      <c r="A146" s="65">
        <v>6699</v>
      </c>
      <c r="B146" s="65" t="s">
        <v>261</v>
      </c>
      <c r="C146" s="74">
        <f>+Budget!P155</f>
        <v>0</v>
      </c>
      <c r="D146" s="87" t="s">
        <v>325</v>
      </c>
    </row>
    <row r="147" spans="1:4" ht="15">
      <c r="A147" s="69" t="s">
        <v>107</v>
      </c>
      <c r="B147" s="65"/>
      <c r="C147" s="66">
        <f>SUM(C140:C146)</f>
        <v>0</v>
      </c>
      <c r="D147" s="65"/>
    </row>
    <row r="148" spans="1:4" ht="15">
      <c r="A148" s="69"/>
      <c r="B148" s="65"/>
      <c r="C148" s="66"/>
      <c r="D148" s="65"/>
    </row>
    <row r="149" spans="1:4" ht="15">
      <c r="A149" s="69"/>
      <c r="B149" s="65"/>
      <c r="C149" s="66"/>
      <c r="D149" s="65"/>
    </row>
    <row r="150" spans="1:4" ht="15">
      <c r="A150" s="69" t="s">
        <v>262</v>
      </c>
      <c r="B150" s="65"/>
      <c r="C150" s="66"/>
      <c r="D150" s="65"/>
    </row>
    <row r="151" spans="1:4" ht="25.5">
      <c r="A151" s="65">
        <v>6701</v>
      </c>
      <c r="B151" s="65" t="s">
        <v>109</v>
      </c>
      <c r="C151" s="66">
        <f>+Budget!P160</f>
        <v>0</v>
      </c>
      <c r="D151" s="87" t="s">
        <v>326</v>
      </c>
    </row>
    <row r="152" spans="1:4" ht="15">
      <c r="A152" s="65">
        <v>6702</v>
      </c>
      <c r="B152" s="65" t="s">
        <v>194</v>
      </c>
      <c r="C152" s="66">
        <f>+Budget!P161</f>
        <v>0</v>
      </c>
      <c r="D152" s="87" t="s">
        <v>327</v>
      </c>
    </row>
    <row r="153" spans="1:4" ht="15">
      <c r="A153" s="65">
        <v>6703</v>
      </c>
      <c r="B153" s="65" t="s">
        <v>110</v>
      </c>
      <c r="C153" s="66">
        <f>+Budget!P162</f>
        <v>0</v>
      </c>
      <c r="D153" s="87"/>
    </row>
    <row r="154" spans="1:4" ht="15">
      <c r="A154" s="65">
        <v>6704</v>
      </c>
      <c r="B154" s="65" t="s">
        <v>111</v>
      </c>
      <c r="C154" s="66">
        <f>+Budget!P163</f>
        <v>0</v>
      </c>
      <c r="D154" s="87" t="s">
        <v>328</v>
      </c>
    </row>
    <row r="155" spans="1:4" ht="15">
      <c r="A155" s="65">
        <v>6705</v>
      </c>
      <c r="B155" s="65" t="s">
        <v>112</v>
      </c>
      <c r="C155" s="66">
        <f>+Budget!P164</f>
        <v>0</v>
      </c>
      <c r="D155" s="87" t="s">
        <v>59</v>
      </c>
    </row>
    <row r="156" spans="1:4" ht="15">
      <c r="A156" s="65">
        <v>6706</v>
      </c>
      <c r="B156" s="65" t="s">
        <v>113</v>
      </c>
      <c r="C156" s="66">
        <f>+Budget!P165</f>
        <v>0</v>
      </c>
      <c r="D156" s="87" t="s">
        <v>329</v>
      </c>
    </row>
    <row r="157" spans="1:4" ht="15">
      <c r="A157" s="65">
        <v>6707</v>
      </c>
      <c r="B157" s="65" t="s">
        <v>114</v>
      </c>
      <c r="C157" s="66">
        <f>+Budget!P166</f>
        <v>0</v>
      </c>
      <c r="D157" s="87"/>
    </row>
    <row r="158" spans="1:4" ht="15">
      <c r="A158" s="65">
        <v>6708</v>
      </c>
      <c r="B158" s="65" t="s">
        <v>115</v>
      </c>
      <c r="C158" s="66">
        <f>+Budget!P167</f>
        <v>0</v>
      </c>
      <c r="D158" s="87"/>
    </row>
    <row r="159" spans="1:4" ht="15">
      <c r="A159" s="65">
        <v>6709</v>
      </c>
      <c r="B159" s="65" t="s">
        <v>116</v>
      </c>
      <c r="C159" s="66">
        <f>+Budget!P168</f>
        <v>0</v>
      </c>
      <c r="D159" s="87" t="s">
        <v>330</v>
      </c>
    </row>
    <row r="160" spans="1:4" ht="15">
      <c r="A160" s="65">
        <v>6712</v>
      </c>
      <c r="B160" s="65" t="s">
        <v>117</v>
      </c>
      <c r="C160" s="66">
        <f>+Budget!P169</f>
        <v>0</v>
      </c>
      <c r="D160" s="87"/>
    </row>
    <row r="161" spans="1:4" ht="15">
      <c r="A161" s="65">
        <v>6713</v>
      </c>
      <c r="B161" s="65" t="s">
        <v>118</v>
      </c>
      <c r="C161" s="66">
        <f>+Budget!P170</f>
        <v>0</v>
      </c>
      <c r="D161" s="87" t="s">
        <v>59</v>
      </c>
    </row>
    <row r="162" spans="1:4" ht="15">
      <c r="A162" s="65">
        <v>6714</v>
      </c>
      <c r="B162" s="65" t="s">
        <v>263</v>
      </c>
      <c r="C162" s="66">
        <f>+Budget!P171</f>
        <v>0</v>
      </c>
      <c r="D162" s="87"/>
    </row>
    <row r="163" spans="1:4" ht="15">
      <c r="A163" s="65">
        <v>6715</v>
      </c>
      <c r="B163" s="65" t="s">
        <v>120</v>
      </c>
      <c r="C163" s="66">
        <f>+Budget!P172</f>
        <v>0</v>
      </c>
      <c r="D163" s="87" t="s">
        <v>331</v>
      </c>
    </row>
    <row r="164" spans="1:4" ht="15">
      <c r="A164" s="65">
        <v>6720</v>
      </c>
      <c r="B164" s="65" t="s">
        <v>121</v>
      </c>
      <c r="C164" s="66">
        <f>+Budget!P173</f>
        <v>0</v>
      </c>
      <c r="D164" s="87" t="s">
        <v>365</v>
      </c>
    </row>
    <row r="165" spans="1:4" ht="15">
      <c r="A165" s="65">
        <v>6721</v>
      </c>
      <c r="B165" s="65" t="s">
        <v>122</v>
      </c>
      <c r="C165" s="66">
        <f>+Budget!P174</f>
        <v>0</v>
      </c>
      <c r="D165" s="87"/>
    </row>
    <row r="166" spans="1:4" ht="15">
      <c r="A166" s="65">
        <v>6722</v>
      </c>
      <c r="B166" s="65" t="s">
        <v>123</v>
      </c>
      <c r="C166" s="66">
        <f>+Budget!P175</f>
        <v>0</v>
      </c>
      <c r="D166" s="87" t="s">
        <v>332</v>
      </c>
    </row>
    <row r="167" spans="1:4" ht="15">
      <c r="A167" s="65">
        <v>6730</v>
      </c>
      <c r="B167" s="65" t="s">
        <v>124</v>
      </c>
      <c r="C167" s="66">
        <f>+Budget!P176</f>
        <v>0</v>
      </c>
      <c r="D167" s="87" t="s">
        <v>333</v>
      </c>
    </row>
    <row r="168" spans="1:4" ht="25.5">
      <c r="A168" s="65">
        <v>6731</v>
      </c>
      <c r="B168" s="65" t="s">
        <v>125</v>
      </c>
      <c r="C168" s="66">
        <f>+Budget!P177</f>
        <v>0</v>
      </c>
      <c r="D168" s="87" t="s">
        <v>334</v>
      </c>
    </row>
    <row r="169" spans="1:4" ht="15">
      <c r="A169" s="65">
        <v>6732</v>
      </c>
      <c r="B169" s="65" t="s">
        <v>126</v>
      </c>
      <c r="C169" s="66">
        <f>+Budget!P178</f>
        <v>0</v>
      </c>
      <c r="D169" s="87" t="s">
        <v>335</v>
      </c>
    </row>
    <row r="170" spans="1:4" ht="15">
      <c r="A170" s="65">
        <v>6733</v>
      </c>
      <c r="B170" s="65" t="s">
        <v>127</v>
      </c>
      <c r="C170" s="66">
        <f>+Budget!P179</f>
        <v>0</v>
      </c>
      <c r="D170" s="87" t="s">
        <v>336</v>
      </c>
    </row>
    <row r="171" spans="1:4" ht="15">
      <c r="A171" s="65">
        <v>6740</v>
      </c>
      <c r="B171" s="65" t="s">
        <v>128</v>
      </c>
      <c r="C171" s="72">
        <f>+Budget!P180</f>
        <v>0</v>
      </c>
      <c r="D171" s="87" t="s">
        <v>337</v>
      </c>
    </row>
    <row r="172" spans="1:4" ht="15">
      <c r="A172" s="69" t="s">
        <v>129</v>
      </c>
      <c r="B172" s="65"/>
      <c r="C172" s="66">
        <f>SUM(C151:C171)</f>
        <v>0</v>
      </c>
      <c r="D172" s="65"/>
    </row>
    <row r="173" spans="1:4" ht="15">
      <c r="A173" s="69"/>
      <c r="B173" s="65"/>
      <c r="C173" s="66"/>
      <c r="D173" s="65"/>
    </row>
    <row r="174" spans="1:4" ht="15">
      <c r="A174" s="69"/>
      <c r="B174" s="65"/>
      <c r="C174" s="66"/>
      <c r="D174" s="65"/>
    </row>
    <row r="175" spans="1:4" ht="15">
      <c r="A175" s="69" t="s">
        <v>130</v>
      </c>
      <c r="B175" s="65"/>
      <c r="C175" s="66"/>
      <c r="D175" s="65"/>
    </row>
    <row r="176" spans="1:4" ht="15">
      <c r="A176" s="65">
        <v>6810</v>
      </c>
      <c r="B176" s="65" t="s">
        <v>131</v>
      </c>
      <c r="C176" s="66">
        <f>+Budget!P185</f>
        <v>0</v>
      </c>
      <c r="D176" s="88"/>
    </row>
    <row r="177" spans="1:4" ht="15">
      <c r="A177" s="65">
        <v>6820</v>
      </c>
      <c r="B177" s="65" t="s">
        <v>132</v>
      </c>
      <c r="C177" s="66">
        <f>+Budget!P186</f>
        <v>0</v>
      </c>
      <c r="D177" s="88"/>
    </row>
    <row r="178" spans="1:4" ht="15">
      <c r="A178" s="65">
        <v>6821</v>
      </c>
      <c r="B178" s="65" t="s">
        <v>264</v>
      </c>
      <c r="C178" s="66">
        <f>+Budget!P187</f>
        <v>0</v>
      </c>
      <c r="D178" s="88" t="s">
        <v>295</v>
      </c>
    </row>
    <row r="179" spans="1:4" ht="15">
      <c r="A179" s="65">
        <v>6850</v>
      </c>
      <c r="B179" s="65" t="s">
        <v>133</v>
      </c>
      <c r="C179" s="66">
        <f>+Budget!P188</f>
        <v>0</v>
      </c>
      <c r="D179" s="88"/>
    </row>
    <row r="180" spans="1:4" ht="15">
      <c r="A180" s="65">
        <v>6851</v>
      </c>
      <c r="B180" s="65" t="s">
        <v>134</v>
      </c>
      <c r="C180" s="66">
        <f>+Budget!P189</f>
        <v>0</v>
      </c>
      <c r="D180" s="88"/>
    </row>
    <row r="181" spans="1:4" ht="15">
      <c r="A181" s="65">
        <v>6852</v>
      </c>
      <c r="B181" s="65" t="s">
        <v>135</v>
      </c>
      <c r="C181" s="72">
        <f>+Budget!P190</f>
        <v>0</v>
      </c>
      <c r="D181" s="88"/>
    </row>
    <row r="182" spans="1:4" ht="15">
      <c r="A182" s="69" t="s">
        <v>265</v>
      </c>
      <c r="B182" s="65"/>
      <c r="C182" s="66">
        <f>SUM(C176:C181)</f>
        <v>0</v>
      </c>
      <c r="D182" s="65"/>
    </row>
    <row r="183" spans="1:4" ht="15.75" thickBot="1">
      <c r="A183" s="69"/>
      <c r="B183" s="65"/>
      <c r="C183" s="74"/>
      <c r="D183" s="65"/>
    </row>
    <row r="184" spans="1:4" ht="15">
      <c r="A184" s="69" t="s">
        <v>136</v>
      </c>
      <c r="B184" s="65"/>
      <c r="C184" s="66">
        <f>SUM(C53:C182)/2</f>
        <v>0</v>
      </c>
      <c r="D184" s="65"/>
    </row>
    <row r="185" spans="1:4" ht="15">
      <c r="A185" s="69"/>
      <c r="B185" s="65"/>
      <c r="C185" s="66"/>
      <c r="D185" s="65"/>
    </row>
    <row r="186" spans="1:4" ht="15">
      <c r="A186" s="69" t="s">
        <v>137</v>
      </c>
      <c r="B186" s="65"/>
      <c r="C186" s="66">
        <f>SUM(C50-C184)</f>
        <v>0</v>
      </c>
      <c r="D186" s="65"/>
    </row>
    <row r="187" spans="1:4" ht="15">
      <c r="A187" s="69"/>
      <c r="B187" s="65"/>
      <c r="C187" s="66"/>
      <c r="D187" s="65"/>
    </row>
    <row r="188" spans="1:4" ht="15">
      <c r="A188" s="69" t="s">
        <v>266</v>
      </c>
      <c r="B188" s="65"/>
      <c r="C188" s="66"/>
      <c r="D188" s="71"/>
    </row>
    <row r="189" spans="1:4" ht="15.75" thickBot="1">
      <c r="A189" s="65">
        <v>7150</v>
      </c>
      <c r="B189" s="65" t="s">
        <v>145</v>
      </c>
      <c r="C189" s="74">
        <f>+Budget!P208</f>
        <v>0</v>
      </c>
      <c r="D189" s="97"/>
    </row>
    <row r="190" spans="1:4" ht="15">
      <c r="A190" s="69" t="s">
        <v>149</v>
      </c>
      <c r="B190" s="65"/>
      <c r="C190" s="66">
        <f>SUM(C188:C189)</f>
        <v>0</v>
      </c>
      <c r="D190" s="71"/>
    </row>
    <row r="191" spans="1:4" ht="15">
      <c r="A191" s="69"/>
      <c r="B191" s="65"/>
      <c r="C191" s="66"/>
      <c r="D191" s="98"/>
    </row>
    <row r="192" spans="1:4" ht="15">
      <c r="A192" s="69" t="s">
        <v>150</v>
      </c>
      <c r="B192" s="65"/>
      <c r="C192" s="66"/>
      <c r="D192" s="71"/>
    </row>
    <row r="193" spans="1:4" ht="25.5">
      <c r="A193" s="65">
        <v>9101</v>
      </c>
      <c r="B193" s="65" t="s">
        <v>267</v>
      </c>
      <c r="C193" s="66">
        <f>+Budget!P217</f>
        <v>0</v>
      </c>
      <c r="D193" s="87" t="s">
        <v>366</v>
      </c>
    </row>
    <row r="194" spans="1:4" ht="15">
      <c r="A194" s="65">
        <v>9102</v>
      </c>
      <c r="B194" s="65" t="s">
        <v>268</v>
      </c>
      <c r="C194" s="66">
        <f>+Budget!P218</f>
        <v>0</v>
      </c>
      <c r="D194" s="87" t="s">
        <v>338</v>
      </c>
    </row>
    <row r="195" spans="1:4" ht="15">
      <c r="A195" s="65">
        <v>9103</v>
      </c>
      <c r="B195" s="65" t="s">
        <v>153</v>
      </c>
      <c r="C195" s="66">
        <f>+Budget!P219</f>
        <v>0</v>
      </c>
      <c r="D195" s="87" t="s">
        <v>339</v>
      </c>
    </row>
    <row r="196" spans="1:4" ht="15">
      <c r="A196" s="65">
        <v>9104</v>
      </c>
      <c r="B196" s="65" t="s">
        <v>154</v>
      </c>
      <c r="C196" s="66">
        <f>+Budget!P220</f>
        <v>0</v>
      </c>
      <c r="D196" s="87"/>
    </row>
    <row r="197" spans="1:4" ht="25.5">
      <c r="A197" s="65">
        <v>9105</v>
      </c>
      <c r="B197" s="65" t="s">
        <v>269</v>
      </c>
      <c r="C197" s="66">
        <f>+Budget!P221</f>
        <v>0</v>
      </c>
      <c r="D197" s="87" t="s">
        <v>367</v>
      </c>
    </row>
    <row r="198" spans="1:4" ht="25.5">
      <c r="A198" s="65">
        <v>9106</v>
      </c>
      <c r="B198" s="65" t="s">
        <v>155</v>
      </c>
      <c r="C198" s="66">
        <f>+Budget!P222</f>
        <v>0</v>
      </c>
      <c r="D198" s="87" t="s">
        <v>368</v>
      </c>
    </row>
    <row r="199" spans="1:4" ht="15">
      <c r="A199" s="65">
        <v>9107</v>
      </c>
      <c r="B199" s="65" t="s">
        <v>211</v>
      </c>
      <c r="C199" s="66">
        <f>+Budget!P223</f>
        <v>0</v>
      </c>
      <c r="D199" s="87" t="s">
        <v>340</v>
      </c>
    </row>
    <row r="200" spans="1:4" ht="15">
      <c r="A200" s="65">
        <v>9111</v>
      </c>
      <c r="B200" s="65" t="s">
        <v>270</v>
      </c>
      <c r="C200" s="66">
        <f>+Budget!P224</f>
        <v>0</v>
      </c>
      <c r="D200" s="87" t="s">
        <v>341</v>
      </c>
    </row>
    <row r="201" spans="1:4" ht="15">
      <c r="A201" s="65">
        <v>9112</v>
      </c>
      <c r="B201" s="65" t="s">
        <v>271</v>
      </c>
      <c r="C201" s="66">
        <f>+Budget!P225</f>
        <v>0</v>
      </c>
      <c r="D201" s="87" t="s">
        <v>342</v>
      </c>
    </row>
    <row r="202" spans="1:4" ht="15">
      <c r="A202" s="65">
        <v>9113</v>
      </c>
      <c r="B202" s="65" t="s">
        <v>158</v>
      </c>
      <c r="C202" s="66">
        <f>+Budget!P226</f>
        <v>0</v>
      </c>
      <c r="D202" s="87" t="s">
        <v>343</v>
      </c>
    </row>
    <row r="203" spans="1:4" ht="15">
      <c r="A203" s="65">
        <v>9121</v>
      </c>
      <c r="B203" s="65" t="s">
        <v>272</v>
      </c>
      <c r="C203" s="66">
        <f>+Budget!P227</f>
        <v>0</v>
      </c>
      <c r="D203" s="87" t="s">
        <v>344</v>
      </c>
    </row>
    <row r="204" spans="1:4" ht="15">
      <c r="A204" s="65">
        <v>9123</v>
      </c>
      <c r="B204" s="65" t="s">
        <v>160</v>
      </c>
      <c r="C204" s="66">
        <f>+Budget!P228</f>
        <v>0</v>
      </c>
      <c r="D204" s="87"/>
    </row>
    <row r="205" spans="1:4" ht="15">
      <c r="A205" s="65">
        <v>9124</v>
      </c>
      <c r="B205" s="65" t="s">
        <v>161</v>
      </c>
      <c r="C205" s="66">
        <f>+Budget!P229</f>
        <v>0</v>
      </c>
      <c r="D205" s="87" t="s">
        <v>345</v>
      </c>
    </row>
    <row r="206" spans="1:4" ht="15">
      <c r="A206" s="65">
        <v>9131</v>
      </c>
      <c r="B206" s="65" t="s">
        <v>162</v>
      </c>
      <c r="C206" s="66">
        <f>+Budget!P230</f>
        <v>0</v>
      </c>
      <c r="D206" s="87" t="s">
        <v>346</v>
      </c>
    </row>
    <row r="207" spans="1:4" ht="15">
      <c r="A207" s="65">
        <v>9141</v>
      </c>
      <c r="B207" s="65" t="s">
        <v>273</v>
      </c>
      <c r="C207" s="66">
        <f>+Budget!P231</f>
        <v>0</v>
      </c>
      <c r="D207" s="87"/>
    </row>
    <row r="208" spans="1:4" ht="15">
      <c r="A208" s="65">
        <v>9142</v>
      </c>
      <c r="B208" s="65" t="s">
        <v>274</v>
      </c>
      <c r="C208" s="66">
        <f>+Budget!P232</f>
        <v>0</v>
      </c>
      <c r="D208" s="87" t="s">
        <v>347</v>
      </c>
    </row>
    <row r="209" spans="1:4" ht="15">
      <c r="A209" s="65">
        <v>9143</v>
      </c>
      <c r="B209" s="65" t="s">
        <v>275</v>
      </c>
      <c r="C209" s="66">
        <f>+Budget!P233</f>
        <v>0</v>
      </c>
      <c r="D209" s="87" t="s">
        <v>348</v>
      </c>
    </row>
    <row r="210" spans="1:4" ht="15">
      <c r="A210" s="65">
        <v>9145</v>
      </c>
      <c r="B210" s="65" t="s">
        <v>276</v>
      </c>
      <c r="C210" s="66">
        <f>+Budget!P234</f>
        <v>0</v>
      </c>
      <c r="D210" s="87"/>
    </row>
    <row r="211" spans="1:4" ht="15">
      <c r="A211" s="65">
        <v>9146</v>
      </c>
      <c r="B211" s="65" t="s">
        <v>277</v>
      </c>
      <c r="C211" s="66">
        <f>+Budget!P235</f>
        <v>0</v>
      </c>
      <c r="D211" s="87"/>
    </row>
    <row r="212" spans="1:4" ht="25.5">
      <c r="A212" s="65">
        <v>9151</v>
      </c>
      <c r="B212" s="65" t="s">
        <v>278</v>
      </c>
      <c r="C212" s="66">
        <f>+Budget!P236</f>
        <v>0</v>
      </c>
      <c r="D212" s="87" t="s">
        <v>349</v>
      </c>
    </row>
    <row r="213" spans="1:4" ht="25.5">
      <c r="A213" s="65">
        <v>9161</v>
      </c>
      <c r="B213" s="65" t="s">
        <v>165</v>
      </c>
      <c r="C213" s="66">
        <f>+Budget!P237</f>
        <v>0</v>
      </c>
      <c r="D213" s="87" t="s">
        <v>350</v>
      </c>
    </row>
    <row r="214" spans="1:4" ht="15">
      <c r="A214" s="65">
        <v>9170</v>
      </c>
      <c r="B214" s="65" t="s">
        <v>279</v>
      </c>
      <c r="C214" s="66">
        <f>+Budget!P238</f>
        <v>0</v>
      </c>
      <c r="D214" s="87" t="s">
        <v>351</v>
      </c>
    </row>
    <row r="215" spans="1:4" ht="15">
      <c r="A215" s="65">
        <v>9171</v>
      </c>
      <c r="B215" s="65" t="s">
        <v>207</v>
      </c>
      <c r="C215" s="66">
        <f>+Budget!P239</f>
        <v>0</v>
      </c>
      <c r="D215" s="87" t="s">
        <v>352</v>
      </c>
    </row>
    <row r="216" spans="1:4" ht="15">
      <c r="A216" s="65">
        <v>9172</v>
      </c>
      <c r="B216" s="65" t="s">
        <v>280</v>
      </c>
      <c r="C216" s="66">
        <f>+Budget!P240</f>
        <v>0</v>
      </c>
      <c r="D216" s="87" t="s">
        <v>353</v>
      </c>
    </row>
    <row r="217" spans="1:4" ht="25.5">
      <c r="A217" s="65">
        <v>9173</v>
      </c>
      <c r="B217" s="65" t="s">
        <v>166</v>
      </c>
      <c r="C217" s="66">
        <f>+Budget!P241</f>
        <v>0</v>
      </c>
      <c r="D217" s="87" t="s">
        <v>354</v>
      </c>
    </row>
    <row r="218" spans="1:4" ht="15">
      <c r="A218" s="65">
        <v>9174</v>
      </c>
      <c r="B218" s="65" t="s">
        <v>167</v>
      </c>
      <c r="C218" s="66">
        <f>+Budget!P242</f>
        <v>0</v>
      </c>
      <c r="D218" s="87" t="s">
        <v>355</v>
      </c>
    </row>
    <row r="219" spans="1:4" ht="15">
      <c r="A219" s="65">
        <v>9175</v>
      </c>
      <c r="B219" s="65" t="s">
        <v>281</v>
      </c>
      <c r="C219" s="66">
        <f>+Budget!P243</f>
        <v>0</v>
      </c>
      <c r="D219" s="87"/>
    </row>
    <row r="220" spans="1:4" ht="15">
      <c r="A220" s="65">
        <v>9176</v>
      </c>
      <c r="B220" s="65" t="s">
        <v>282</v>
      </c>
      <c r="C220" s="66">
        <f>+Budget!P244</f>
        <v>0</v>
      </c>
      <c r="D220" s="87" t="s">
        <v>356</v>
      </c>
    </row>
    <row r="221" spans="1:4" ht="15">
      <c r="A221" s="65">
        <v>9177</v>
      </c>
      <c r="B221" s="65" t="s">
        <v>209</v>
      </c>
      <c r="C221" s="66">
        <f>+Budget!P245</f>
        <v>0</v>
      </c>
      <c r="D221" s="87" t="s">
        <v>357</v>
      </c>
    </row>
    <row r="222" spans="1:4" ht="26.25" thickBot="1">
      <c r="A222" s="65">
        <v>9178</v>
      </c>
      <c r="B222" s="65" t="s">
        <v>169</v>
      </c>
      <c r="C222" s="74">
        <f>+Budget!P246</f>
        <v>0</v>
      </c>
      <c r="D222" s="87" t="s">
        <v>358</v>
      </c>
    </row>
    <row r="223" spans="1:4" ht="15">
      <c r="A223" s="69" t="s">
        <v>170</v>
      </c>
      <c r="B223" s="65"/>
      <c r="C223" s="66">
        <f>SUM(C193:C222)</f>
        <v>0</v>
      </c>
      <c r="D223" s="65"/>
    </row>
    <row r="224" spans="1:4" ht="15.75" thickBot="1">
      <c r="A224" s="69"/>
      <c r="B224" s="65"/>
      <c r="C224" s="66"/>
      <c r="D224" s="65"/>
    </row>
    <row r="225" spans="1:4" ht="15.75" thickBot="1">
      <c r="A225" s="69" t="s">
        <v>171</v>
      </c>
      <c r="B225" s="65"/>
      <c r="C225" s="75">
        <f>SUM(C186-C190-C223)</f>
        <v>0</v>
      </c>
      <c r="D225" s="65"/>
    </row>
    <row r="226" spans="1:4" ht="15">
      <c r="A226" s="65"/>
      <c r="B226" s="65"/>
      <c r="C226" s="66"/>
      <c r="D226" s="65"/>
    </row>
    <row r="227" spans="1:4" ht="15">
      <c r="A227" s="65" t="s">
        <v>59</v>
      </c>
      <c r="B227" s="65"/>
      <c r="C227" s="66"/>
      <c r="D227" s="65"/>
    </row>
    <row r="228" spans="1:4" ht="15">
      <c r="A228" s="65"/>
      <c r="B228" s="65"/>
      <c r="C228" s="66"/>
      <c r="D228" s="65"/>
    </row>
    <row r="229" spans="1:4" ht="15">
      <c r="A229" s="65"/>
      <c r="B229" s="65"/>
      <c r="C229" s="65"/>
      <c r="D229" s="65"/>
    </row>
  </sheetData>
  <sheetProtection/>
  <printOptions gridLines="1"/>
  <pageMargins left="0.75" right="0.75" top="1" bottom="1" header="0.5" footer="0.5"/>
  <pageSetup blackAndWhite="1" horizontalDpi="600" verticalDpi="600" orientation="portrait" scale="75" r:id="rId1"/>
  <rowBreaks count="3" manualBreakCount="3">
    <brk id="50" max="3" man="1"/>
    <brk id="173" max="3" man="1"/>
    <brk id="1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 Inc.</dc:creator>
  <cp:keywords/>
  <dc:description/>
  <cp:lastModifiedBy>Fire Department</cp:lastModifiedBy>
  <cp:lastPrinted>2006-08-27T22:49:09Z</cp:lastPrinted>
  <dcterms:created xsi:type="dcterms:W3CDTF">1999-09-20T16:03:54Z</dcterms:created>
  <dcterms:modified xsi:type="dcterms:W3CDTF">2014-05-14T22:46:13Z</dcterms:modified>
  <cp:category/>
  <cp:version/>
  <cp:contentType/>
  <cp:contentStatus/>
</cp:coreProperties>
</file>